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haberova\Desktop\Rozpočty mestskej časti\Rozpocet 2019\"/>
    </mc:Choice>
  </mc:AlternateContent>
  <xr:revisionPtr revIDLastSave="0" documentId="13_ncr:1_{4708C077-373B-4F92-BD84-F2452EFF3531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_GoBack" localSheetId="0">Tabelle1!$B$321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4" i="1" l="1"/>
  <c r="G294" i="1"/>
  <c r="E294" i="1"/>
  <c r="G318" i="1"/>
  <c r="F318" i="1"/>
  <c r="E318" i="1"/>
  <c r="H315" i="1"/>
  <c r="H236" i="1"/>
  <c r="E219" i="1"/>
  <c r="G219" i="1"/>
  <c r="F219" i="1"/>
  <c r="H223" i="1"/>
  <c r="G194" i="1"/>
  <c r="E194" i="1"/>
  <c r="F194" i="1"/>
  <c r="H318" i="1" l="1"/>
  <c r="F283" i="1"/>
  <c r="G283" i="1"/>
  <c r="E283" i="1"/>
  <c r="H281" i="1"/>
  <c r="G279" i="1"/>
  <c r="E279" i="1"/>
  <c r="F279" i="1"/>
  <c r="H279" i="1" s="1"/>
  <c r="H266" i="1"/>
  <c r="H267" i="1"/>
  <c r="F265" i="1"/>
  <c r="G265" i="1"/>
  <c r="E265" i="1"/>
  <c r="E254" i="1"/>
  <c r="G254" i="1"/>
  <c r="F254" i="1"/>
  <c r="H265" i="1" l="1"/>
  <c r="E140" i="1"/>
  <c r="F140" i="1"/>
  <c r="H143" i="1"/>
  <c r="H144" i="1"/>
  <c r="H152" i="1" l="1"/>
  <c r="F307" i="1"/>
  <c r="G307" i="1"/>
  <c r="E307" i="1"/>
  <c r="F290" i="1"/>
  <c r="G290" i="1"/>
  <c r="E290" i="1"/>
  <c r="F286" i="1"/>
  <c r="G286" i="1"/>
  <c r="E286" i="1"/>
  <c r="F276" i="1"/>
  <c r="G276" i="1"/>
  <c r="E276" i="1"/>
  <c r="F272" i="1"/>
  <c r="G272" i="1"/>
  <c r="E272" i="1"/>
  <c r="F269" i="1"/>
  <c r="G269" i="1"/>
  <c r="E269" i="1"/>
  <c r="H304" i="1"/>
  <c r="H288" i="1"/>
  <c r="H287" i="1"/>
  <c r="H277" i="1"/>
  <c r="H273" i="1"/>
  <c r="H270" i="1"/>
  <c r="F238" i="1"/>
  <c r="G238" i="1"/>
  <c r="E238" i="1"/>
  <c r="F235" i="1"/>
  <c r="G235" i="1"/>
  <c r="E235" i="1"/>
  <c r="F232" i="1"/>
  <c r="G232" i="1"/>
  <c r="E232" i="1"/>
  <c r="H239" i="1"/>
  <c r="H233" i="1"/>
  <c r="F215" i="1"/>
  <c r="G215" i="1"/>
  <c r="E215" i="1"/>
  <c r="F211" i="1"/>
  <c r="G211" i="1"/>
  <c r="E211" i="1"/>
  <c r="F204" i="1"/>
  <c r="G204" i="1"/>
  <c r="E204" i="1"/>
  <c r="F199" i="1"/>
  <c r="G199" i="1"/>
  <c r="E199" i="1"/>
  <c r="F192" i="1"/>
  <c r="G192" i="1"/>
  <c r="E192" i="1"/>
  <c r="F188" i="1"/>
  <c r="G188" i="1"/>
  <c r="E188" i="1"/>
  <c r="H222" i="1"/>
  <c r="H224" i="1"/>
  <c r="H225" i="1"/>
  <c r="H221" i="1"/>
  <c r="H216" i="1"/>
  <c r="H213" i="1"/>
  <c r="H212" i="1"/>
  <c r="H206" i="1"/>
  <c r="H207" i="1"/>
  <c r="H208" i="1"/>
  <c r="H209" i="1"/>
  <c r="H205" i="1"/>
  <c r="H201" i="1"/>
  <c r="H200" i="1"/>
  <c r="H195" i="1"/>
  <c r="H193" i="1"/>
  <c r="H190" i="1"/>
  <c r="H189" i="1"/>
  <c r="F158" i="1"/>
  <c r="G158" i="1"/>
  <c r="E158" i="1"/>
  <c r="F150" i="1"/>
  <c r="G150" i="1"/>
  <c r="E150" i="1"/>
  <c r="H160" i="1"/>
  <c r="H161" i="1"/>
  <c r="H162" i="1"/>
  <c r="H163" i="1"/>
  <c r="H164" i="1"/>
  <c r="H159" i="1"/>
  <c r="H156" i="1"/>
  <c r="H155" i="1"/>
  <c r="H154" i="1"/>
  <c r="H151" i="1"/>
  <c r="F146" i="1"/>
  <c r="G146" i="1"/>
  <c r="E146" i="1"/>
  <c r="H147" i="1"/>
  <c r="H142" i="1"/>
  <c r="G140" i="1"/>
  <c r="F137" i="1"/>
  <c r="G137" i="1"/>
  <c r="E137" i="1"/>
  <c r="H138" i="1"/>
  <c r="H135" i="1"/>
  <c r="F134" i="1"/>
  <c r="G134" i="1"/>
  <c r="E134" i="1"/>
  <c r="F128" i="1"/>
  <c r="G128" i="1"/>
  <c r="E128" i="1"/>
  <c r="H130" i="1"/>
  <c r="H131" i="1"/>
  <c r="H132" i="1"/>
  <c r="H129" i="1"/>
  <c r="G92" i="1"/>
  <c r="F92" i="1"/>
  <c r="H99" i="1"/>
  <c r="H94" i="1"/>
  <c r="H96" i="1"/>
  <c r="H97" i="1"/>
  <c r="H98" i="1"/>
  <c r="H93" i="1"/>
  <c r="H84" i="1"/>
  <c r="H85" i="1"/>
  <c r="H86" i="1"/>
  <c r="H87" i="1"/>
  <c r="H88" i="1"/>
  <c r="H89" i="1"/>
  <c r="H90" i="1"/>
  <c r="H83" i="1"/>
  <c r="F81" i="1"/>
  <c r="G81" i="1"/>
  <c r="E81" i="1"/>
  <c r="H79" i="1"/>
  <c r="G78" i="1"/>
  <c r="F78" i="1"/>
  <c r="E78" i="1"/>
  <c r="H75" i="1"/>
  <c r="H74" i="1"/>
  <c r="H73" i="1"/>
  <c r="H72" i="1"/>
  <c r="H71" i="1"/>
  <c r="H70" i="1"/>
  <c r="H69" i="1"/>
  <c r="H68" i="1"/>
  <c r="H67" i="1"/>
  <c r="H66" i="1"/>
  <c r="H32" i="1"/>
  <c r="H31" i="1"/>
  <c r="H30" i="1"/>
  <c r="H29" i="1"/>
  <c r="H24" i="1"/>
  <c r="H22" i="1"/>
  <c r="H20" i="1"/>
  <c r="H18" i="1"/>
  <c r="H16" i="1"/>
  <c r="H14" i="1"/>
  <c r="H12" i="1"/>
  <c r="H10" i="1"/>
  <c r="G65" i="1"/>
  <c r="G64" i="1" s="1"/>
  <c r="F65" i="1"/>
  <c r="F64" i="1" s="1"/>
  <c r="E65" i="1"/>
  <c r="E64" i="1" s="1"/>
  <c r="H235" i="1" l="1"/>
  <c r="H134" i="1"/>
  <c r="H232" i="1"/>
  <c r="H92" i="1"/>
  <c r="H146" i="1"/>
  <c r="H269" i="1"/>
  <c r="H199" i="1"/>
  <c r="H65" i="1"/>
  <c r="H211" i="1"/>
  <c r="H78" i="1"/>
  <c r="H81" i="1"/>
  <c r="H137" i="1"/>
  <c r="H307" i="1"/>
  <c r="H215" i="1"/>
  <c r="H286" i="1"/>
  <c r="H276" i="1"/>
  <c r="H272" i="1"/>
  <c r="H238" i="1"/>
  <c r="H219" i="1"/>
  <c r="H188" i="1"/>
  <c r="H204" i="1"/>
  <c r="F187" i="1"/>
  <c r="H194" i="1"/>
  <c r="G187" i="1"/>
  <c r="E187" i="1"/>
  <c r="E242" i="1" s="1"/>
  <c r="H192" i="1"/>
  <c r="H158" i="1"/>
  <c r="E149" i="1"/>
  <c r="H150" i="1"/>
  <c r="F149" i="1"/>
  <c r="G149" i="1"/>
  <c r="H140" i="1"/>
  <c r="H128" i="1"/>
  <c r="F17" i="2"/>
  <c r="G17" i="2"/>
  <c r="E17" i="2"/>
  <c r="H6" i="2"/>
  <c r="H7" i="2"/>
  <c r="H8" i="2"/>
  <c r="H9" i="2"/>
  <c r="H10" i="2"/>
  <c r="H11" i="2"/>
  <c r="H12" i="2"/>
  <c r="H13" i="2"/>
  <c r="H14" i="2"/>
  <c r="H15" i="2"/>
  <c r="F5" i="2"/>
  <c r="F4" i="2" s="1"/>
  <c r="G5" i="2"/>
  <c r="G4" i="2" s="1"/>
  <c r="E5" i="2"/>
  <c r="E4" i="2" s="1"/>
  <c r="F28" i="1"/>
  <c r="F34" i="1" s="1"/>
  <c r="G28" i="1"/>
  <c r="E28" i="1"/>
  <c r="E34" i="1" s="1"/>
  <c r="G34" i="1" l="1"/>
  <c r="H34" i="1" s="1"/>
  <c r="H28" i="1"/>
  <c r="G242" i="1"/>
  <c r="H64" i="1"/>
  <c r="H294" i="1"/>
  <c r="H187" i="1"/>
  <c r="F242" i="1"/>
  <c r="H149" i="1"/>
  <c r="H242" i="1" l="1"/>
</calcChain>
</file>

<file path=xl/sharedStrings.xml><?xml version="1.0" encoding="utf-8"?>
<sst xmlns="http://schemas.openxmlformats.org/spreadsheetml/2006/main" count="518" uniqueCount="199">
  <si>
    <t>Polož.</t>
  </si>
  <si>
    <t>Kód zdroja</t>
  </si>
  <si>
    <t>TEXT</t>
  </si>
  <si>
    <t>Roz. po zmenách</t>
  </si>
  <si>
    <t>Skutočnosť k 31.12.2018</t>
  </si>
  <si>
    <t>%</t>
  </si>
  <si>
    <t>Daň z príjmov fyzických osôb</t>
  </si>
  <si>
    <t>Dane za špecifické služby</t>
  </si>
  <si>
    <t xml:space="preserve">Príjmy z vlastníctva </t>
  </si>
  <si>
    <t>Administratívne poplatky</t>
  </si>
  <si>
    <t>Pokuty, penále a iné sankcie</t>
  </si>
  <si>
    <t>Poplatky a platby z nepriem. a náhod. predaja a služieb</t>
  </si>
  <si>
    <t>Úroky z účtov finančného hospodárenia</t>
  </si>
  <si>
    <t>Ostatné príjmy</t>
  </si>
  <si>
    <t>Transfery v rámci verejnej správy</t>
  </si>
  <si>
    <t>111,3AC,3AL</t>
  </si>
  <si>
    <t>Transfery v rámci verejnej správy - ÚPSVaR</t>
  </si>
  <si>
    <t>Transfery v rámci verejnej správy – prenesený výkon štátnej správy</t>
  </si>
  <si>
    <t>Transfery v rámci verejnej správy – voľby do orgánov samosprávnych krajov</t>
  </si>
  <si>
    <t>-</t>
  </si>
  <si>
    <t>11H</t>
  </si>
  <si>
    <t>Transfery v rámci verejnej správy – transfer od Mesta Košice</t>
  </si>
  <si>
    <t>3 000</t>
  </si>
  <si>
    <t>Celkom:</t>
  </si>
  <si>
    <t>Funkčná klasifik.</t>
  </si>
  <si>
    <t>Pol.</t>
  </si>
  <si>
    <t>Pôvodný rozp. 2018</t>
  </si>
  <si>
    <r>
      <t>Výkonné  a zákonodarné</t>
    </r>
    <r>
      <rPr>
        <b/>
        <sz val="11"/>
        <color theme="1"/>
        <rFont val="Times New Roman"/>
        <family val="1"/>
      </rPr>
      <t xml:space="preserve"> orgány</t>
    </r>
  </si>
  <si>
    <t>111, 41</t>
  </si>
  <si>
    <t>Mzdy, platy, služobné príjmy a  OOV</t>
  </si>
  <si>
    <t>Poistné a príspevok do poisťovní</t>
  </si>
  <si>
    <t>Cestovné náhrady</t>
  </si>
  <si>
    <t>Energie, voda a komunikácie</t>
  </si>
  <si>
    <t>Materiál</t>
  </si>
  <si>
    <t>Dopravné</t>
  </si>
  <si>
    <t>Rutinná a štandardná údržba</t>
  </si>
  <si>
    <t>Nájomné za nájom</t>
  </si>
  <si>
    <t>Služby</t>
  </si>
  <si>
    <t>Transfery jednotlivcom a neziskovým práv. osobám</t>
  </si>
  <si>
    <t>Výdavky súvisiace s podporou zamestnávania nezamestnaných v samospráve  podľa § 54 zákona zákona 5/2004 Z.z.</t>
  </si>
  <si>
    <t>3AC;41</t>
  </si>
  <si>
    <t>Mzdy, platy, služobné  príjmy ...</t>
  </si>
  <si>
    <t>Poistné a príspevky do poisťovní</t>
  </si>
  <si>
    <t>41/12</t>
  </si>
  <si>
    <t xml:space="preserve">Služby </t>
  </si>
  <si>
    <t xml:space="preserve">Transfery jednotlivcom a neziskových </t>
  </si>
  <si>
    <t xml:space="preserve">právnickým osobám </t>
  </si>
  <si>
    <t>Finančná a rozpočtová oblasť</t>
  </si>
  <si>
    <t>Iné všeobecné služby</t>
  </si>
  <si>
    <r>
      <t>Výdavky súvisiace so správou</t>
    </r>
    <r>
      <rPr>
        <b/>
        <i/>
        <sz val="11"/>
        <color theme="1"/>
        <rFont val="Times New Roman"/>
        <family val="1"/>
      </rPr>
      <t xml:space="preserve"> </t>
    </r>
    <r>
      <rPr>
        <b/>
        <i/>
        <sz val="9"/>
        <color theme="1"/>
        <rFont val="Times New Roman"/>
        <family val="1"/>
      </rPr>
      <t xml:space="preserve">majetku </t>
    </r>
  </si>
  <si>
    <t>Mzdy, platy, služobné príjmy a OOV</t>
  </si>
  <si>
    <t>2 200</t>
  </si>
  <si>
    <t>Všeobecné verejné služby inde neklasifikované</t>
  </si>
  <si>
    <t>Cestovné náhrady tuzemské</t>
  </si>
  <si>
    <t>Cestná doprava</t>
  </si>
  <si>
    <t>11H,41</t>
  </si>
  <si>
    <t>Nakladanie s odpadmi</t>
  </si>
  <si>
    <t>3 500</t>
  </si>
  <si>
    <t>Nakladanie s odpadovými vodami</t>
  </si>
  <si>
    <r>
      <t>Služb</t>
    </r>
    <r>
      <rPr>
        <i/>
        <sz val="10"/>
        <color theme="1"/>
        <rFont val="Times New Roman"/>
        <family val="1"/>
      </rPr>
      <t>y</t>
    </r>
  </si>
  <si>
    <t>Znižovanie znečisťovania</t>
  </si>
  <si>
    <t>Ochrana životného prostredia inde neklasifikovaná</t>
  </si>
  <si>
    <t>5 000</t>
  </si>
  <si>
    <t>Rozvoj obcí</t>
  </si>
  <si>
    <t>Výdavky súvisiace s aktivačnými pracovníkmi</t>
  </si>
  <si>
    <t>3AL1, 111, 3AC1,2, 41</t>
  </si>
  <si>
    <t xml:space="preserve">Mzdy, platy, služobné príjmy a OOV </t>
  </si>
  <si>
    <t xml:space="preserve">3AL1, 111, </t>
  </si>
  <si>
    <t>3AC1,2, 41</t>
  </si>
  <si>
    <t xml:space="preserve">Poistné a príspevok do poisťovní </t>
  </si>
  <si>
    <t>3AL1, 111, 3AC1,2, 41,11H</t>
  </si>
  <si>
    <t>Transfery jednotlivcom a neziskovým právnickým osobám</t>
  </si>
  <si>
    <t>Výdavky súvisiace s rozvojom obcí</t>
  </si>
  <si>
    <t>41,11H</t>
  </si>
  <si>
    <t>Nájomné za prenájom</t>
  </si>
  <si>
    <t>Funkčná klasif.</t>
  </si>
  <si>
    <t>Rekreačné a športové služby</t>
  </si>
  <si>
    <t>10 715</t>
  </si>
  <si>
    <t>11 910</t>
  </si>
  <si>
    <t>8 234,38</t>
  </si>
  <si>
    <t>Športové podujatia</t>
  </si>
  <si>
    <t>5 435</t>
  </si>
  <si>
    <t>6 630</t>
  </si>
  <si>
    <t>3 743,38</t>
  </si>
  <si>
    <t>Poistné a príspevok do poisťovní</t>
  </si>
  <si>
    <t>3 330</t>
  </si>
  <si>
    <t>6 384</t>
  </si>
  <si>
    <t>3 577,45</t>
  </si>
  <si>
    <t>2 000</t>
  </si>
  <si>
    <t>Športové ihriská</t>
  </si>
  <si>
    <t>4 168,00</t>
  </si>
  <si>
    <t>Mobilná ľadová plocha</t>
  </si>
  <si>
    <t>Energie, vodné, stočné</t>
  </si>
  <si>
    <t>08.2.0/A</t>
  </si>
  <si>
    <t>Kultúrne služby</t>
  </si>
  <si>
    <t>23 285</t>
  </si>
  <si>
    <t>25 865</t>
  </si>
  <si>
    <t>21 911,57</t>
  </si>
  <si>
    <t>22 725</t>
  </si>
  <si>
    <t>25 305</t>
  </si>
  <si>
    <t>21 568,96</t>
  </si>
  <si>
    <t>08.2.0/B</t>
  </si>
  <si>
    <t>Kultúrne služby/ Klubové a špeciálne kultúrne zariadenia</t>
  </si>
  <si>
    <t>8 708</t>
  </si>
  <si>
    <t>8 711,19</t>
  </si>
  <si>
    <t>2 665</t>
  </si>
  <si>
    <t>2 925</t>
  </si>
  <si>
    <t>2 902,57</t>
  </si>
  <si>
    <t>1 023</t>
  </si>
  <si>
    <t>1 006,83</t>
  </si>
  <si>
    <t>4 680</t>
  </si>
  <si>
    <t>4 455,79</t>
  </si>
  <si>
    <t>Vysielacie a vydavateľské služby</t>
  </si>
  <si>
    <t>6 620</t>
  </si>
  <si>
    <t>2 073,81</t>
  </si>
  <si>
    <t>6 355</t>
  </si>
  <si>
    <t>2 035,89</t>
  </si>
  <si>
    <t>09.5..0</t>
  </si>
  <si>
    <t>Nedefinovateľné vzdelávanie</t>
  </si>
  <si>
    <t>2 420</t>
  </si>
  <si>
    <t>2 058</t>
  </si>
  <si>
    <t>10.2.0/A</t>
  </si>
  <si>
    <t>Staroba</t>
  </si>
  <si>
    <t>(zariadenie sociálnych služieb)</t>
  </si>
  <si>
    <t>6 235</t>
  </si>
  <si>
    <t>2 763,92</t>
  </si>
  <si>
    <t>1 450</t>
  </si>
  <si>
    <t>1 590,00</t>
  </si>
  <si>
    <t>Služby (Senior dom)</t>
  </si>
  <si>
    <t>Roz. po zmenách 2018</t>
  </si>
  <si>
    <t>10.2.0/B</t>
  </si>
  <si>
    <t>Staroba (ďalšie sociálne služby)</t>
  </si>
  <si>
    <t>3 391,74</t>
  </si>
  <si>
    <t>Príspevky neštátnym subjektom – rodina a deti</t>
  </si>
  <si>
    <t>Transfery  jednotlivcom a neziskovým právnickým osobám</t>
  </si>
  <si>
    <t>Sociálna pomoc občanom v hmotnej a sociálnej núdzi</t>
  </si>
  <si>
    <t>2 006,00</t>
  </si>
  <si>
    <t xml:space="preserve"> 5 000</t>
  </si>
  <si>
    <t>2 006,00</t>
  </si>
  <si>
    <t>C E L K O M</t>
  </si>
  <si>
    <t>1 193 185</t>
  </si>
  <si>
    <t>1 308 941</t>
  </si>
  <si>
    <t>1 098 808,18</t>
  </si>
  <si>
    <t xml:space="preserve">     Príloha č. 1</t>
  </si>
  <si>
    <t>(v členení podľa § 10 ods. 3 zákona č. 583/2004 Z. z. v súlade s rozpočtovou klasifikáciou)</t>
  </si>
  <si>
    <t>I. Rozpočet bežných príjmov</t>
  </si>
  <si>
    <t>v EUR</t>
  </si>
  <si>
    <t>01.1.1</t>
  </si>
  <si>
    <t>I. Rozpočet bežných výdavkov</t>
  </si>
  <si>
    <t>Príjem z predaja pozemkov a nehmotných aktív</t>
  </si>
  <si>
    <t>Kapitálové transfery v rámci verejnej správy – z rozpočtu obce</t>
  </si>
  <si>
    <t>Spolu -  kapitálové príjmy</t>
  </si>
  <si>
    <t>Výstavba</t>
  </si>
  <si>
    <t>Prípravná a projektová dokumentácia</t>
  </si>
  <si>
    <t>Realizácia stavieb a ich technického zhodnotenia</t>
  </si>
  <si>
    <t>41;11H</t>
  </si>
  <si>
    <t>Rekonštrukcia a modernizácia</t>
  </si>
  <si>
    <t>11H,46</t>
  </si>
  <si>
    <t>CELKOM</t>
  </si>
  <si>
    <t xml:space="preserve">Prevod  prostriedkov z peňažných fondov  </t>
  </si>
  <si>
    <t>Finančné príjmové operácie spolu</t>
  </si>
  <si>
    <t>01.1.2</t>
  </si>
  <si>
    <t>01.3.3</t>
  </si>
  <si>
    <t>01.6.0</t>
  </si>
  <si>
    <t>04.5.1</t>
  </si>
  <si>
    <t>05.1.0</t>
  </si>
  <si>
    <t>05.2.0</t>
  </si>
  <si>
    <t>05.3.0</t>
  </si>
  <si>
    <t>05.6.0</t>
  </si>
  <si>
    <t>06.2.0</t>
  </si>
  <si>
    <t>08.1.0</t>
  </si>
  <si>
    <t>08.3.0</t>
  </si>
  <si>
    <t>10.7.0</t>
  </si>
  <si>
    <t>04.4.3</t>
  </si>
  <si>
    <t>II.  Rozpočet kapitálových príjmov</t>
  </si>
  <si>
    <t>III.  Rozpočet finančných operácii</t>
  </si>
  <si>
    <t>Príjmové finančné operácie</t>
  </si>
  <si>
    <t>II.  Rozpočet kapitálových výdavkov</t>
  </si>
  <si>
    <t>Spracovala: Ing. Viera Háberová</t>
  </si>
  <si>
    <t>Údaje o plnení rozpočtu MČ Košice – Sídlisko KVP k 30. 6. 2019</t>
  </si>
  <si>
    <t>Pôvodný rozpočet 2019</t>
  </si>
  <si>
    <t>Roz. po zmenách 2019</t>
  </si>
  <si>
    <t>Skutočnosť k 30.6.2019</t>
  </si>
  <si>
    <t>Pôvodný rozp. 2019</t>
  </si>
  <si>
    <t>Rutinná a štandardná údržba</t>
  </si>
  <si>
    <t>10.2.0</t>
  </si>
  <si>
    <t>Príjmy z predaja kapitálových aktív</t>
  </si>
  <si>
    <t>Rek.kabeláže MÚ KVP</t>
  </si>
  <si>
    <t>Rekonštukcia servra MÚ KVP</t>
  </si>
  <si>
    <t>Bezbariérový prístup do DC</t>
  </si>
  <si>
    <t>Dobudovanie mobiliáru</t>
  </si>
  <si>
    <t>Realizáci stavieb a ich technického zhodnotenia</t>
  </si>
  <si>
    <t>72A</t>
  </si>
  <si>
    <t>Granty</t>
  </si>
  <si>
    <t>Výdavkové finančné operácie</t>
  </si>
  <si>
    <t>Vklad do Podniku služieb</t>
  </si>
  <si>
    <t>Poznámka: vysoké prekročenie čerpania rozpočtu na položke 637, funkčná klasifikácia 01.3.3 je z dôvodu zúčtovania zálohových</t>
  </si>
  <si>
    <t xml:space="preserve">                 platieb za energie, ktoré sa nerozpočtujú. Po zaslaní vyúčtovacích faktúr, budú tieto výdavky preúčtované do položky</t>
  </si>
  <si>
    <t xml:space="preserve">                 632 - energie, kde je momentálne čerpanie vo výške 12 %.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</si>
</sst>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0.0%"/>
    <numFmt numFmtId="166" formatCode="0.0"/>
  </numFmts>
  <fonts count="25" x14ac:knownFonts="1"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0"/>
      <color theme="1"/>
      <name val="Times New Roman"/>
      <family val="1"/>
    </font>
    <font>
      <sz val="8"/>
      <color theme="1"/>
      <name val="Times New Roman"/>
      <family val="1"/>
    </font>
    <font>
      <b/>
      <i/>
      <sz val="9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color theme="1"/>
      <name val="Arial"/>
      <family val="2"/>
    </font>
    <font>
      <b/>
      <u/>
      <sz val="12"/>
      <color theme="1"/>
      <name val="Arial"/>
      <family val="2"/>
    </font>
    <font>
      <sz val="11"/>
      <color theme="1"/>
      <name val="Times New Roman"/>
      <family val="1"/>
    </font>
    <font>
      <b/>
      <sz val="12"/>
      <color theme="1"/>
      <name val="Arial"/>
      <family val="2"/>
    </font>
    <font>
      <sz val="9"/>
      <color theme="1"/>
      <name val="Times New Roman"/>
      <family val="1"/>
    </font>
    <font>
      <i/>
      <sz val="8"/>
      <color theme="1"/>
      <name val="Times New Roman"/>
      <family val="1"/>
    </font>
    <font>
      <b/>
      <sz val="9"/>
      <color theme="1"/>
      <name val="Times New Roman"/>
      <family val="1"/>
    </font>
    <font>
      <sz val="10"/>
      <name val="Times New Roman"/>
      <family val="1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name val="Arial"/>
      <family val="2"/>
    </font>
    <font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gray125">
        <bgColor rgb="FFF7C600"/>
      </patternFill>
    </fill>
    <fill>
      <patternFill patternType="solid">
        <fgColor rgb="FFD9D9D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E0E0E0"/>
        <bgColor indexed="64"/>
      </patternFill>
    </fill>
    <fill>
      <patternFill patternType="gray0625">
        <bgColor rgb="FFFBC900"/>
      </patternFill>
    </fill>
    <fill>
      <patternFill patternType="solid">
        <fgColor rgb="FFFFFFFF"/>
        <bgColor indexed="64"/>
      </patternFill>
    </fill>
    <fill>
      <patternFill patternType="solid">
        <fgColor rgb="FFC9E7A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2">
    <xf numFmtId="0" fontId="0" fillId="0" borderId="0" xfId="0"/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2" fillId="4" borderId="4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164" fontId="5" fillId="4" borderId="4" xfId="0" applyNumberFormat="1" applyFont="1" applyFill="1" applyBorder="1" applyAlignment="1">
      <alignment horizontal="right" vertical="center" wrapText="1"/>
    </xf>
    <xf numFmtId="14" fontId="2" fillId="3" borderId="3" xfId="0" applyNumberFormat="1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7" fillId="5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vertical="center" wrapText="1"/>
    </xf>
    <xf numFmtId="0" fontId="3" fillId="6" borderId="4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horizontal="right" vertical="center" wrapText="1"/>
    </xf>
    <xf numFmtId="0" fontId="3" fillId="6" borderId="4" xfId="0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vertical="center" wrapText="1"/>
    </xf>
    <xf numFmtId="0" fontId="7" fillId="6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 indent="3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justify" vertical="center" wrapText="1"/>
    </xf>
    <xf numFmtId="14" fontId="2" fillId="7" borderId="3" xfId="0" applyNumberFormat="1" applyFont="1" applyFill="1" applyBorder="1" applyAlignment="1">
      <alignment vertical="center" wrapText="1"/>
    </xf>
    <xf numFmtId="0" fontId="1" fillId="7" borderId="4" xfId="0" applyFont="1" applyFill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1" fillId="7" borderId="4" xfId="0" applyFont="1" applyFill="1" applyBorder="1" applyAlignment="1">
      <alignment horizontal="right" vertical="center" wrapText="1"/>
    </xf>
    <xf numFmtId="0" fontId="2" fillId="7" borderId="4" xfId="0" applyFont="1" applyFill="1" applyBorder="1" applyAlignment="1">
      <alignment horizontal="right" vertical="center" wrapText="1"/>
    </xf>
    <xf numFmtId="0" fontId="6" fillId="7" borderId="4" xfId="0" applyFont="1" applyFill="1" applyBorder="1" applyAlignment="1">
      <alignment horizontal="right" vertical="center" wrapText="1"/>
    </xf>
    <xf numFmtId="14" fontId="6" fillId="7" borderId="3" xfId="0" applyNumberFormat="1" applyFont="1" applyFill="1" applyBorder="1" applyAlignment="1">
      <alignment vertical="center" wrapText="1"/>
    </xf>
    <xf numFmtId="0" fontId="6" fillId="7" borderId="4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2" fillId="8" borderId="8" xfId="0" applyFont="1" applyFill="1" applyBorder="1" applyAlignment="1">
      <alignment vertical="center" wrapText="1"/>
    </xf>
    <xf numFmtId="0" fontId="2" fillId="8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9" borderId="3" xfId="0" applyFont="1" applyFill="1" applyBorder="1" applyAlignment="1">
      <alignment vertical="center" wrapText="1"/>
    </xf>
    <xf numFmtId="0" fontId="1" fillId="9" borderId="4" xfId="0" applyFont="1" applyFill="1" applyBorder="1" applyAlignment="1">
      <alignment vertical="center" wrapText="1"/>
    </xf>
    <xf numFmtId="0" fontId="1" fillId="9" borderId="4" xfId="0" applyFont="1" applyFill="1" applyBorder="1" applyAlignment="1">
      <alignment horizontal="right" vertical="center" wrapText="1"/>
    </xf>
    <xf numFmtId="0" fontId="1" fillId="9" borderId="4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vertical="center" wrapText="1"/>
    </xf>
    <xf numFmtId="0" fontId="2" fillId="9" borderId="4" xfId="0" applyFont="1" applyFill="1" applyBorder="1" applyAlignment="1">
      <alignment horizontal="right" vertical="center" wrapText="1"/>
    </xf>
    <xf numFmtId="0" fontId="2" fillId="6" borderId="3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vertical="center" wrapText="1"/>
    </xf>
    <xf numFmtId="0" fontId="2" fillId="6" borderId="4" xfId="0" applyFont="1" applyFill="1" applyBorder="1" applyAlignment="1">
      <alignment horizontal="right" vertical="center" wrapText="1"/>
    </xf>
    <xf numFmtId="0" fontId="8" fillId="9" borderId="4" xfId="0" applyFont="1" applyFill="1" applyBorder="1" applyAlignment="1">
      <alignment horizontal="right" vertical="center" wrapText="1"/>
    </xf>
    <xf numFmtId="0" fontId="8" fillId="9" borderId="8" xfId="0" applyFont="1" applyFill="1" applyBorder="1" applyAlignment="1">
      <alignment vertical="center" wrapText="1"/>
    </xf>
    <xf numFmtId="0" fontId="8" fillId="9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horizontal="right" vertical="center" wrapText="1"/>
    </xf>
    <xf numFmtId="0" fontId="2" fillId="2" borderId="8" xfId="0" applyFont="1" applyFill="1" applyBorder="1" applyAlignment="1">
      <alignment vertical="center" wrapText="1"/>
    </xf>
    <xf numFmtId="0" fontId="7" fillId="10" borderId="3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vertical="center" wrapText="1"/>
    </xf>
    <xf numFmtId="0" fontId="7" fillId="10" borderId="4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11" fillId="0" borderId="4" xfId="0" applyFont="1" applyBorder="1" applyAlignment="1">
      <alignment horizontal="right" vertical="center" wrapText="1"/>
    </xf>
    <xf numFmtId="0" fontId="2" fillId="11" borderId="8" xfId="0" applyFont="1" applyFill="1" applyBorder="1" applyAlignment="1">
      <alignment vertical="center" wrapText="1"/>
    </xf>
    <xf numFmtId="0" fontId="2" fillId="11" borderId="4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1" fillId="9" borderId="3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164" fontId="7" fillId="5" borderId="4" xfId="0" applyNumberFormat="1" applyFont="1" applyFill="1" applyBorder="1" applyAlignment="1">
      <alignment horizontal="right" vertical="center" wrapText="1"/>
    </xf>
    <xf numFmtId="164" fontId="7" fillId="6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6" fillId="7" borderId="4" xfId="0" applyNumberFormat="1" applyFont="1" applyFill="1" applyBorder="1" applyAlignment="1">
      <alignment horizontal="right" vertical="center" wrapText="1"/>
    </xf>
    <xf numFmtId="164" fontId="2" fillId="7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8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1" fillId="9" borderId="4" xfId="0" applyNumberFormat="1" applyFont="1" applyFill="1" applyBorder="1" applyAlignment="1">
      <alignment horizontal="right" vertical="center" wrapText="1"/>
    </xf>
    <xf numFmtId="164" fontId="6" fillId="9" borderId="4" xfId="0" applyNumberFormat="1" applyFont="1" applyFill="1" applyBorder="1" applyAlignment="1">
      <alignment horizontal="right" vertical="center" wrapText="1"/>
    </xf>
    <xf numFmtId="164" fontId="2" fillId="9" borderId="4" xfId="0" applyNumberFormat="1" applyFont="1" applyFill="1" applyBorder="1" applyAlignment="1">
      <alignment horizontal="right" vertical="center" wrapText="1"/>
    </xf>
    <xf numFmtId="164" fontId="1" fillId="9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164" fontId="7" fillId="10" borderId="4" xfId="0" applyNumberFormat="1" applyFont="1" applyFill="1" applyBorder="1" applyAlignment="1">
      <alignment horizontal="right" vertical="center" wrapText="1"/>
    </xf>
    <xf numFmtId="164" fontId="11" fillId="0" borderId="4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0" fontId="7" fillId="6" borderId="4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49" fontId="2" fillId="3" borderId="3" xfId="0" applyNumberFormat="1" applyFont="1" applyFill="1" applyBorder="1" applyAlignment="1">
      <alignment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166" fontId="3" fillId="0" borderId="4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166" fontId="7" fillId="5" borderId="4" xfId="0" applyNumberFormat="1" applyFont="1" applyFill="1" applyBorder="1" applyAlignment="1">
      <alignment horizontal="right" vertical="center" wrapText="1"/>
    </xf>
    <xf numFmtId="166" fontId="1" fillId="0" borderId="4" xfId="0" applyNumberFormat="1" applyFont="1" applyBorder="1" applyAlignment="1">
      <alignment horizontal="right" vertical="center" wrapText="1"/>
    </xf>
    <xf numFmtId="166" fontId="7" fillId="6" borderId="4" xfId="0" applyNumberFormat="1" applyFont="1" applyFill="1" applyBorder="1" applyAlignment="1">
      <alignment horizontal="right" vertical="center" wrapText="1"/>
    </xf>
    <xf numFmtId="166" fontId="2" fillId="7" borderId="4" xfId="0" applyNumberFormat="1" applyFont="1" applyFill="1" applyBorder="1" applyAlignment="1">
      <alignment horizontal="right" vertical="center" wrapText="1"/>
    </xf>
    <xf numFmtId="166" fontId="6" fillId="7" borderId="4" xfId="0" applyNumberFormat="1" applyFont="1" applyFill="1" applyBorder="1" applyAlignment="1">
      <alignment horizontal="right" vertical="center" wrapText="1"/>
    </xf>
    <xf numFmtId="166" fontId="1" fillId="0" borderId="8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6" fontId="1" fillId="9" borderId="4" xfId="0" applyNumberFormat="1" applyFont="1" applyFill="1" applyBorder="1" applyAlignment="1">
      <alignment horizontal="right" vertical="center" wrapText="1"/>
    </xf>
    <xf numFmtId="166" fontId="2" fillId="9" borderId="4" xfId="0" applyNumberFormat="1" applyFont="1" applyFill="1" applyBorder="1" applyAlignment="1">
      <alignment horizontal="right" vertical="center" wrapText="1"/>
    </xf>
    <xf numFmtId="166" fontId="6" fillId="3" borderId="4" xfId="0" applyNumberFormat="1" applyFont="1" applyFill="1" applyBorder="1" applyAlignment="1">
      <alignment horizontal="right" vertical="center" wrapText="1"/>
    </xf>
    <xf numFmtId="166" fontId="7" fillId="0" borderId="4" xfId="0" applyNumberFormat="1" applyFont="1" applyBorder="1" applyAlignment="1">
      <alignment horizontal="right" vertical="center" wrapText="1"/>
    </xf>
    <xf numFmtId="166" fontId="7" fillId="10" borderId="4" xfId="0" applyNumberFormat="1" applyFont="1" applyFill="1" applyBorder="1" applyAlignment="1">
      <alignment horizontal="right" vertical="center" wrapText="1"/>
    </xf>
    <xf numFmtId="166" fontId="3" fillId="0" borderId="2" xfId="0" applyNumberFormat="1" applyFont="1" applyBorder="1" applyAlignment="1">
      <alignment horizontal="right" vertical="center" wrapText="1"/>
    </xf>
    <xf numFmtId="166" fontId="1" fillId="0" borderId="2" xfId="0" applyNumberFormat="1" applyFont="1" applyBorder="1" applyAlignment="1">
      <alignment horizontal="right" vertical="center" wrapText="1"/>
    </xf>
    <xf numFmtId="164" fontId="1" fillId="0" borderId="8" xfId="0" applyNumberFormat="1" applyFont="1" applyBorder="1" applyAlignment="1">
      <alignment vertical="center" wrapText="1"/>
    </xf>
    <xf numFmtId="164" fontId="1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" fontId="2" fillId="3" borderId="4" xfId="0" applyNumberFormat="1" applyFont="1" applyFill="1" applyBorder="1" applyAlignment="1">
      <alignment horizontal="right" vertical="center" wrapText="1"/>
    </xf>
    <xf numFmtId="1" fontId="1" fillId="9" borderId="4" xfId="0" applyNumberFormat="1" applyFont="1" applyFill="1" applyBorder="1" applyAlignment="1">
      <alignment horizontal="right" vertical="center" wrapText="1"/>
    </xf>
    <xf numFmtId="1" fontId="1" fillId="0" borderId="4" xfId="0" applyNumberFormat="1" applyFont="1" applyBorder="1" applyAlignment="1">
      <alignment horizontal="right" vertical="center" wrapText="1"/>
    </xf>
    <xf numFmtId="166" fontId="6" fillId="4" borderId="4" xfId="0" applyNumberFormat="1" applyFont="1" applyFill="1" applyBorder="1" applyAlignment="1">
      <alignment horizontal="right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right" vertical="center" wrapText="1"/>
    </xf>
    <xf numFmtId="0" fontId="7" fillId="9" borderId="3" xfId="0" applyFont="1" applyFill="1" applyBorder="1" applyAlignment="1">
      <alignment vertical="center" wrapText="1"/>
    </xf>
    <xf numFmtId="0" fontId="7" fillId="9" borderId="4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right" vertical="center" wrapText="1"/>
    </xf>
    <xf numFmtId="0" fontId="16" fillId="9" borderId="4" xfId="0" applyFont="1" applyFill="1" applyBorder="1" applyAlignment="1">
      <alignment horizontal="right" vertical="center" wrapText="1"/>
    </xf>
    <xf numFmtId="0" fontId="1" fillId="12" borderId="4" xfId="0" applyFont="1" applyFill="1" applyBorder="1" applyAlignment="1">
      <alignment vertical="center" wrapText="1"/>
    </xf>
    <xf numFmtId="0" fontId="16" fillId="12" borderId="4" xfId="0" applyFont="1" applyFill="1" applyBorder="1" applyAlignment="1">
      <alignment horizontal="right" vertical="center" wrapText="1"/>
    </xf>
    <xf numFmtId="0" fontId="6" fillId="12" borderId="4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horizontal="right" vertical="center" wrapText="1"/>
    </xf>
    <xf numFmtId="0" fontId="3" fillId="9" borderId="4" xfId="0" applyFont="1" applyFill="1" applyBorder="1" applyAlignment="1">
      <alignment vertical="center" wrapText="1"/>
    </xf>
    <xf numFmtId="0" fontId="17" fillId="9" borderId="4" xfId="0" applyFont="1" applyFill="1" applyBorder="1" applyAlignment="1">
      <alignment horizontal="right" vertical="center" wrapText="1"/>
    </xf>
    <xf numFmtId="0" fontId="3" fillId="9" borderId="4" xfId="0" applyFont="1" applyFill="1" applyBorder="1" applyAlignment="1">
      <alignment horizontal="right" vertical="center" wrapText="1"/>
    </xf>
    <xf numFmtId="166" fontId="7" fillId="9" borderId="4" xfId="0" applyNumberFormat="1" applyFont="1" applyFill="1" applyBorder="1" applyAlignment="1">
      <alignment horizontal="right" vertical="center" wrapText="1"/>
    </xf>
    <xf numFmtId="166" fontId="5" fillId="0" borderId="4" xfId="0" applyNumberFormat="1" applyFont="1" applyBorder="1" applyAlignment="1">
      <alignment horizontal="right" vertical="center" wrapText="1"/>
    </xf>
    <xf numFmtId="166" fontId="6" fillId="12" borderId="4" xfId="0" applyNumberFormat="1" applyFont="1" applyFill="1" applyBorder="1" applyAlignment="1">
      <alignment horizontal="right" vertical="center" wrapText="1"/>
    </xf>
    <xf numFmtId="166" fontId="3" fillId="9" borderId="4" xfId="0" applyNumberFormat="1" applyFont="1" applyFill="1" applyBorder="1" applyAlignment="1">
      <alignment horizontal="right" vertical="center" wrapText="1"/>
    </xf>
    <xf numFmtId="166" fontId="5" fillId="4" borderId="4" xfId="0" applyNumberFormat="1" applyFont="1" applyFill="1" applyBorder="1" applyAlignment="1">
      <alignment horizontal="right" vertical="center" wrapText="1"/>
    </xf>
    <xf numFmtId="164" fontId="6" fillId="12" borderId="4" xfId="0" applyNumberFormat="1" applyFont="1" applyFill="1" applyBorder="1" applyAlignment="1">
      <alignment horizontal="right" vertical="center" wrapText="1"/>
    </xf>
    <xf numFmtId="164" fontId="3" fillId="9" borderId="4" xfId="0" applyNumberFormat="1" applyFont="1" applyFill="1" applyBorder="1" applyAlignment="1">
      <alignment horizontal="right" vertical="center" wrapText="1"/>
    </xf>
    <xf numFmtId="164" fontId="5" fillId="9" borderId="4" xfId="0" applyNumberFormat="1" applyFont="1" applyFill="1" applyBorder="1" applyAlignment="1">
      <alignment horizontal="right" vertical="center" wrapText="1"/>
    </xf>
    <xf numFmtId="164" fontId="7" fillId="9" borderId="4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0" fontId="2" fillId="3" borderId="3" xfId="0" applyNumberFormat="1" applyFont="1" applyFill="1" applyBorder="1" applyAlignment="1">
      <alignment vertical="center" wrapText="1"/>
    </xf>
    <xf numFmtId="0" fontId="2" fillId="5" borderId="3" xfId="0" applyNumberFormat="1" applyFont="1" applyFill="1" applyBorder="1" applyAlignment="1">
      <alignment vertical="center" wrapText="1"/>
    </xf>
    <xf numFmtId="0" fontId="3" fillId="0" borderId="3" xfId="0" applyNumberFormat="1" applyFont="1" applyBorder="1" applyAlignment="1">
      <alignment vertical="center" wrapText="1"/>
    </xf>
    <xf numFmtId="0" fontId="1" fillId="0" borderId="3" xfId="0" applyNumberFormat="1" applyFont="1" applyBorder="1" applyAlignment="1">
      <alignment horizontal="justify" vertical="center" wrapText="1"/>
    </xf>
    <xf numFmtId="0" fontId="1" fillId="0" borderId="3" xfId="0" applyNumberFormat="1" applyFont="1" applyBorder="1" applyAlignment="1">
      <alignment vertical="center" wrapText="1"/>
    </xf>
    <xf numFmtId="0" fontId="6" fillId="0" borderId="3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vertical="center" wrapText="1"/>
    </xf>
    <xf numFmtId="0" fontId="1" fillId="0" borderId="5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vertical="center" wrapText="1"/>
    </xf>
    <xf numFmtId="49" fontId="6" fillId="7" borderId="3" xfId="0" applyNumberFormat="1" applyFont="1" applyFill="1" applyBorder="1" applyAlignment="1">
      <alignment vertical="center" wrapText="1"/>
    </xf>
    <xf numFmtId="49" fontId="2" fillId="7" borderId="3" xfId="0" applyNumberFormat="1" applyFont="1" applyFill="1" applyBorder="1" applyAlignment="1">
      <alignment vertical="center" wrapText="1"/>
    </xf>
    <xf numFmtId="49" fontId="2" fillId="0" borderId="7" xfId="0" applyNumberFormat="1" applyFont="1" applyBorder="1" applyAlignment="1">
      <alignment vertical="center" wrapText="1"/>
    </xf>
    <xf numFmtId="49" fontId="6" fillId="3" borderId="3" xfId="0" applyNumberFormat="1" applyFont="1" applyFill="1" applyBorder="1" applyAlignment="1">
      <alignment vertical="center" wrapText="1"/>
    </xf>
    <xf numFmtId="49" fontId="6" fillId="12" borderId="3" xfId="0" applyNumberFormat="1" applyFont="1" applyFill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2" fillId="9" borderId="1" xfId="0" applyFont="1" applyFill="1" applyBorder="1" applyAlignment="1">
      <alignment vertical="center" wrapText="1"/>
    </xf>
    <xf numFmtId="0" fontId="1" fillId="9" borderId="2" xfId="0" applyFont="1" applyFill="1" applyBorder="1" applyAlignment="1">
      <alignment vertical="center" wrapText="1"/>
    </xf>
    <xf numFmtId="166" fontId="1" fillId="9" borderId="2" xfId="0" applyNumberFormat="1" applyFont="1" applyFill="1" applyBorder="1" applyAlignment="1">
      <alignment horizontal="right" vertical="center" wrapText="1"/>
    </xf>
    <xf numFmtId="0" fontId="8" fillId="9" borderId="8" xfId="0" applyFont="1" applyFill="1" applyBorder="1" applyAlignment="1">
      <alignment horizontal="right" vertical="center" wrapText="1"/>
    </xf>
    <xf numFmtId="0" fontId="8" fillId="9" borderId="2" xfId="0" applyFont="1" applyFill="1" applyBorder="1" applyAlignment="1">
      <alignment horizontal="right" vertical="center" wrapText="1"/>
    </xf>
    <xf numFmtId="0" fontId="2" fillId="8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 wrapText="1"/>
    </xf>
    <xf numFmtId="0" fontId="5" fillId="0" borderId="9" xfId="0" applyFont="1" applyBorder="1" applyAlignment="1"/>
    <xf numFmtId="0" fontId="1" fillId="9" borderId="3" xfId="0" applyFont="1" applyFill="1" applyBorder="1" applyAlignment="1">
      <alignment vertical="center" wrapText="1"/>
    </xf>
    <xf numFmtId="164" fontId="19" fillId="9" borderId="4" xfId="0" applyNumberFormat="1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49" fontId="21" fillId="13" borderId="3" xfId="0" applyNumberFormat="1" applyFont="1" applyFill="1" applyBorder="1" applyAlignment="1">
      <alignment vertical="center" wrapText="1"/>
    </xf>
    <xf numFmtId="0" fontId="21" fillId="13" borderId="4" xfId="0" applyFont="1" applyFill="1" applyBorder="1" applyAlignment="1">
      <alignment vertical="center" wrapText="1"/>
    </xf>
    <xf numFmtId="0" fontId="21" fillId="13" borderId="4" xfId="0" applyFont="1" applyFill="1" applyBorder="1" applyAlignment="1">
      <alignment horizontal="right" vertical="center" wrapText="1"/>
    </xf>
    <xf numFmtId="164" fontId="21" fillId="13" borderId="4" xfId="0" applyNumberFormat="1" applyFont="1" applyFill="1" applyBorder="1" applyAlignment="1">
      <alignment horizontal="right" vertical="center" wrapText="1"/>
    </xf>
    <xf numFmtId="166" fontId="21" fillId="13" borderId="4" xfId="0" applyNumberFormat="1" applyFont="1" applyFill="1" applyBorder="1" applyAlignment="1">
      <alignment horizontal="right" vertical="center" wrapText="1"/>
    </xf>
    <xf numFmtId="0" fontId="20" fillId="0" borderId="0" xfId="0" applyFont="1"/>
    <xf numFmtId="0" fontId="2" fillId="13" borderId="3" xfId="0" applyFont="1" applyFill="1" applyBorder="1" applyAlignment="1">
      <alignment horizontal="right" vertical="center" wrapText="1"/>
    </xf>
    <xf numFmtId="0" fontId="2" fillId="13" borderId="4" xfId="0" applyFont="1" applyFill="1" applyBorder="1" applyAlignment="1">
      <alignment horizontal="right" vertical="center" wrapText="1"/>
    </xf>
    <xf numFmtId="0" fontId="2" fillId="13" borderId="4" xfId="0" applyFont="1" applyFill="1" applyBorder="1" applyAlignment="1">
      <alignment vertical="center" wrapText="1"/>
    </xf>
    <xf numFmtId="164" fontId="2" fillId="13" borderId="4" xfId="0" applyNumberFormat="1" applyFont="1" applyFill="1" applyBorder="1" applyAlignment="1">
      <alignment horizontal="right" vertical="center" wrapText="1"/>
    </xf>
    <xf numFmtId="166" fontId="2" fillId="13" borderId="4" xfId="0" applyNumberFormat="1" applyFont="1" applyFill="1" applyBorder="1" applyAlignment="1">
      <alignment horizontal="right" vertical="center" wrapText="1"/>
    </xf>
    <xf numFmtId="164" fontId="1" fillId="9" borderId="4" xfId="0" applyNumberFormat="1" applyFont="1" applyFill="1" applyBorder="1" applyAlignment="1">
      <alignment vertical="center" wrapText="1"/>
    </xf>
    <xf numFmtId="164" fontId="1" fillId="9" borderId="2" xfId="0" applyNumberFormat="1" applyFont="1" applyFill="1" applyBorder="1" applyAlignment="1">
      <alignment vertical="center" wrapText="1"/>
    </xf>
    <xf numFmtId="166" fontId="23" fillId="13" borderId="4" xfId="0" applyNumberFormat="1" applyFont="1" applyFill="1" applyBorder="1" applyAlignment="1">
      <alignment horizontal="right" vertical="center" wrapText="1"/>
    </xf>
    <xf numFmtId="166" fontId="6" fillId="13" borderId="4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164" fontId="6" fillId="3" borderId="2" xfId="0" applyNumberFormat="1" applyFont="1" applyFill="1" applyBorder="1" applyAlignment="1">
      <alignment horizontal="right" vertical="center" wrapText="1"/>
    </xf>
    <xf numFmtId="166" fontId="6" fillId="7" borderId="2" xfId="0" applyNumberFormat="1" applyFont="1" applyFill="1" applyBorder="1" applyAlignment="1">
      <alignment horizontal="right" vertical="center" wrapText="1"/>
    </xf>
    <xf numFmtId="0" fontId="24" fillId="9" borderId="3" xfId="0" applyFont="1" applyFill="1" applyBorder="1" applyAlignment="1">
      <alignment vertical="center" wrapText="1"/>
    </xf>
    <xf numFmtId="0" fontId="24" fillId="9" borderId="4" xfId="0" applyFont="1" applyFill="1" applyBorder="1" applyAlignment="1">
      <alignment vertical="center" wrapText="1"/>
    </xf>
    <xf numFmtId="164" fontId="24" fillId="9" borderId="4" xfId="0" applyNumberFormat="1" applyFont="1" applyFill="1" applyBorder="1" applyAlignment="1">
      <alignment horizontal="right" vertical="center" wrapText="1"/>
    </xf>
    <xf numFmtId="166" fontId="24" fillId="9" borderId="4" xfId="0" applyNumberFormat="1" applyFont="1" applyFill="1" applyBorder="1" applyAlignment="1">
      <alignment horizontal="right" vertical="center" wrapText="1"/>
    </xf>
    <xf numFmtId="166" fontId="5" fillId="14" borderId="4" xfId="0" applyNumberFormat="1" applyFont="1" applyFill="1" applyBorder="1" applyAlignment="1">
      <alignment horizontal="right" vertical="center" wrapText="1"/>
    </xf>
    <xf numFmtId="0" fontId="2" fillId="14" borderId="3" xfId="0" applyFont="1" applyFill="1" applyBorder="1" applyAlignment="1">
      <alignment horizontal="right" vertical="center" wrapText="1"/>
    </xf>
    <xf numFmtId="0" fontId="2" fillId="14" borderId="4" xfId="0" applyFont="1" applyFill="1" applyBorder="1" applyAlignment="1">
      <alignment horizontal="right" vertical="center" wrapText="1"/>
    </xf>
    <xf numFmtId="0" fontId="5" fillId="14" borderId="4" xfId="0" applyFont="1" applyFill="1" applyBorder="1" applyAlignment="1">
      <alignment vertical="center" wrapText="1"/>
    </xf>
    <xf numFmtId="164" fontId="5" fillId="14" borderId="4" xfId="0" applyNumberFormat="1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9" xfId="0" applyFont="1" applyBorder="1" applyAlignment="1">
      <alignment horizontal="center"/>
    </xf>
    <xf numFmtId="0" fontId="6" fillId="2" borderId="5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2" borderId="3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5" fillId="0" borderId="0" xfId="0" applyFont="1" applyAlignment="1">
      <alignment horizontal="right" wrapText="1"/>
    </xf>
    <xf numFmtId="0" fontId="13" fillId="0" borderId="0" xfId="0" applyFont="1" applyAlignment="1">
      <alignment horizontal="center"/>
    </xf>
    <xf numFmtId="0" fontId="2" fillId="8" borderId="5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vertical="center" wrapText="1"/>
    </xf>
    <xf numFmtId="0" fontId="2" fillId="9" borderId="7" xfId="0" applyFont="1" applyFill="1" applyBorder="1" applyAlignment="1">
      <alignment vertical="center" wrapText="1"/>
    </xf>
    <xf numFmtId="0" fontId="1" fillId="9" borderId="5" xfId="0" applyFont="1" applyFill="1" applyBorder="1" applyAlignment="1">
      <alignment vertical="center" wrapText="1"/>
    </xf>
    <xf numFmtId="0" fontId="1" fillId="9" borderId="7" xfId="0" applyFont="1" applyFill="1" applyBorder="1" applyAlignment="1">
      <alignment vertical="center" wrapText="1"/>
    </xf>
    <xf numFmtId="164" fontId="1" fillId="9" borderId="5" xfId="0" applyNumberFormat="1" applyFont="1" applyFill="1" applyBorder="1" applyAlignment="1">
      <alignment vertical="center" wrapText="1"/>
    </xf>
    <xf numFmtId="164" fontId="1" fillId="9" borderId="7" xfId="0" applyNumberFormat="1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164" fontId="6" fillId="3" borderId="5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0" fontId="2" fillId="11" borderId="5" xfId="0" applyFont="1" applyFill="1" applyBorder="1" applyAlignment="1">
      <alignment vertical="center" wrapText="1"/>
    </xf>
    <xf numFmtId="0" fontId="2" fillId="11" borderId="3" xfId="0" applyFont="1" applyFill="1" applyBorder="1" applyAlignment="1">
      <alignment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0" fontId="12" fillId="0" borderId="0" xfId="0" applyFont="1" applyAlignment="1">
      <alignment horizontal="center"/>
    </xf>
    <xf numFmtId="166" fontId="2" fillId="2" borderId="5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 wrapText="1"/>
    </xf>
    <xf numFmtId="166" fontId="6" fillId="3" borderId="5" xfId="0" applyNumberFormat="1" applyFont="1" applyFill="1" applyBorder="1" applyAlignment="1">
      <alignment horizontal="right" vertical="center" wrapText="1"/>
    </xf>
    <xf numFmtId="166" fontId="6" fillId="3" borderId="3" xfId="0" applyNumberFormat="1" applyFont="1" applyFill="1" applyBorder="1" applyAlignment="1">
      <alignment horizontal="right" vertical="center" wrapText="1"/>
    </xf>
    <xf numFmtId="166" fontId="1" fillId="9" borderId="5" xfId="0" applyNumberFormat="1" applyFont="1" applyFill="1" applyBorder="1" applyAlignment="1">
      <alignment horizontal="right" vertical="center" wrapText="1"/>
    </xf>
    <xf numFmtId="166" fontId="1" fillId="9" borderId="7" xfId="0" applyNumberFormat="1" applyFont="1" applyFill="1" applyBorder="1" applyAlignment="1">
      <alignment horizontal="right" vertical="center" wrapText="1"/>
    </xf>
    <xf numFmtId="166" fontId="2" fillId="8" borderId="5" xfId="0" applyNumberFormat="1" applyFont="1" applyFill="1" applyBorder="1" applyAlignment="1">
      <alignment horizontal="center" vertical="center" wrapText="1"/>
    </xf>
    <xf numFmtId="166" fontId="2" fillId="8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/>
    </xf>
    <xf numFmtId="0" fontId="5" fillId="0" borderId="9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3" borderId="5" xfId="0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right" vertical="center" wrapText="1"/>
    </xf>
    <xf numFmtId="0" fontId="1" fillId="9" borderId="5" xfId="0" applyFont="1" applyFill="1" applyBorder="1" applyAlignment="1">
      <alignment horizontal="right" vertical="center" wrapText="1"/>
    </xf>
    <xf numFmtId="0" fontId="1" fillId="9" borderId="7" xfId="0" applyFont="1" applyFill="1" applyBorder="1" applyAlignment="1">
      <alignment horizontal="right" vertical="center" wrapText="1"/>
    </xf>
    <xf numFmtId="0" fontId="1" fillId="9" borderId="3" xfId="0" applyFont="1" applyFill="1" applyBorder="1" applyAlignment="1">
      <alignment horizontal="right" vertical="center" wrapText="1"/>
    </xf>
    <xf numFmtId="0" fontId="2" fillId="9" borderId="3" xfId="0" applyFont="1" applyFill="1" applyBorder="1" applyAlignment="1">
      <alignment vertical="center" wrapText="1"/>
    </xf>
    <xf numFmtId="0" fontId="2" fillId="9" borderId="5" xfId="0" applyFont="1" applyFill="1" applyBorder="1" applyAlignment="1">
      <alignment horizontal="right" vertical="center" wrapText="1"/>
    </xf>
    <xf numFmtId="0" fontId="2" fillId="9" borderId="7" xfId="0" applyFont="1" applyFill="1" applyBorder="1" applyAlignment="1">
      <alignment horizontal="right" vertical="center" wrapText="1"/>
    </xf>
    <xf numFmtId="0" fontId="2" fillId="9" borderId="3" xfId="0" applyFont="1" applyFill="1" applyBorder="1" applyAlignment="1">
      <alignment horizontal="right" vertical="center" wrapText="1"/>
    </xf>
    <xf numFmtId="164" fontId="2" fillId="9" borderId="5" xfId="0" applyNumberFormat="1" applyFont="1" applyFill="1" applyBorder="1" applyAlignment="1">
      <alignment horizontal="right" vertical="center" wrapText="1"/>
    </xf>
    <xf numFmtId="164" fontId="2" fillId="9" borderId="7" xfId="0" applyNumberFormat="1" applyFont="1" applyFill="1" applyBorder="1" applyAlignment="1">
      <alignment horizontal="right" vertical="center" wrapText="1"/>
    </xf>
    <xf numFmtId="164" fontId="2" fillId="9" borderId="3" xfId="0" applyNumberFormat="1" applyFont="1" applyFill="1" applyBorder="1" applyAlignment="1">
      <alignment horizontal="right" vertical="center" wrapText="1"/>
    </xf>
    <xf numFmtId="0" fontId="1" fillId="9" borderId="3" xfId="0" applyFont="1" applyFill="1" applyBorder="1" applyAlignment="1">
      <alignment vertical="center" wrapText="1"/>
    </xf>
    <xf numFmtId="164" fontId="1" fillId="9" borderId="5" xfId="0" applyNumberFormat="1" applyFont="1" applyFill="1" applyBorder="1" applyAlignment="1">
      <alignment horizontal="right" vertical="center" wrapText="1"/>
    </xf>
    <xf numFmtId="164" fontId="1" fillId="9" borderId="7" xfId="0" applyNumberFormat="1" applyFont="1" applyFill="1" applyBorder="1" applyAlignment="1">
      <alignment horizontal="right" vertical="center" wrapText="1"/>
    </xf>
    <xf numFmtId="164" fontId="1" fillId="9" borderId="3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1"/>
  <sheetViews>
    <sheetView tabSelected="1" view="pageLayout" topLeftCell="A265" zoomScaleNormal="100" workbookViewId="0">
      <selection activeCell="A244" sqref="A244"/>
    </sheetView>
  </sheetViews>
  <sheetFormatPr defaultColWidth="11.44140625" defaultRowHeight="13.2" x14ac:dyDescent="0.25"/>
  <cols>
    <col min="1" max="1" width="6.5546875" customWidth="1"/>
    <col min="2" max="2" width="5.88671875" customWidth="1"/>
    <col min="3" max="3" width="7.6640625" customWidth="1"/>
    <col min="4" max="4" width="38.44140625" customWidth="1"/>
    <col min="5" max="6" width="13.88671875" customWidth="1"/>
    <col min="7" max="7" width="14" customWidth="1"/>
    <col min="8" max="8" width="6.109375" customWidth="1"/>
  </cols>
  <sheetData>
    <row r="1" spans="1:8" ht="15.6" x14ac:dyDescent="0.3">
      <c r="A1" s="131"/>
      <c r="B1" s="131"/>
      <c r="C1" s="131"/>
      <c r="D1" s="131"/>
      <c r="E1" s="131"/>
      <c r="F1" s="255" t="s">
        <v>143</v>
      </c>
      <c r="G1" s="255"/>
    </row>
    <row r="2" spans="1:8" x14ac:dyDescent="0.25">
      <c r="A2" s="131"/>
      <c r="B2" s="131"/>
      <c r="C2" s="131"/>
      <c r="D2" s="131"/>
      <c r="E2" s="131"/>
      <c r="F2" s="131"/>
      <c r="G2" s="131"/>
    </row>
    <row r="3" spans="1:8" ht="12.75" customHeight="1" x14ac:dyDescent="0.3">
      <c r="B3" s="256" t="s">
        <v>179</v>
      </c>
      <c r="C3" s="256"/>
      <c r="D3" s="256"/>
      <c r="E3" s="256"/>
      <c r="F3" s="256"/>
      <c r="G3" s="131"/>
    </row>
    <row r="4" spans="1:8" x14ac:dyDescent="0.25">
      <c r="A4" s="131"/>
      <c r="B4" s="278" t="s">
        <v>144</v>
      </c>
      <c r="C4" s="278"/>
      <c r="D4" s="278"/>
      <c r="E4" s="278"/>
      <c r="F4" s="278"/>
      <c r="G4" s="278"/>
    </row>
    <row r="5" spans="1:8" x14ac:dyDescent="0.25">
      <c r="A5" s="131"/>
      <c r="B5" s="131"/>
      <c r="D5" s="131"/>
      <c r="E5" s="131"/>
      <c r="F5" s="131"/>
      <c r="G5" s="131"/>
    </row>
    <row r="6" spans="1:8" x14ac:dyDescent="0.25">
      <c r="A6" s="131"/>
      <c r="B6" s="131"/>
      <c r="C6" s="131"/>
      <c r="D6" s="131"/>
      <c r="E6" s="131"/>
      <c r="F6" s="131"/>
      <c r="G6" s="131"/>
    </row>
    <row r="7" spans="1:8" ht="16.2" thickBot="1" x14ac:dyDescent="0.35">
      <c r="B7" s="209" t="s">
        <v>145</v>
      </c>
      <c r="C7" s="209"/>
      <c r="D7" s="209"/>
      <c r="E7" s="277" t="s">
        <v>146</v>
      </c>
      <c r="F7" s="277"/>
      <c r="G7" s="277"/>
    </row>
    <row r="8" spans="1:8" ht="21.15" customHeight="1" x14ac:dyDescent="0.25">
      <c r="B8" s="253" t="s">
        <v>0</v>
      </c>
      <c r="C8" s="251" t="s">
        <v>1</v>
      </c>
      <c r="D8" s="18" t="s">
        <v>2</v>
      </c>
      <c r="E8" s="251" t="s">
        <v>180</v>
      </c>
      <c r="F8" s="251" t="s">
        <v>181</v>
      </c>
      <c r="G8" s="16" t="s">
        <v>182</v>
      </c>
      <c r="H8" s="18" t="s">
        <v>5</v>
      </c>
    </row>
    <row r="9" spans="1:8" ht="21.15" customHeight="1" thickBot="1" x14ac:dyDescent="0.3">
      <c r="B9" s="254"/>
      <c r="C9" s="252"/>
      <c r="D9" s="19"/>
      <c r="E9" s="252"/>
      <c r="F9" s="252"/>
      <c r="G9" s="17"/>
      <c r="H9" s="19"/>
    </row>
    <row r="10" spans="1:8" ht="22.5" customHeight="1" thickBot="1" x14ac:dyDescent="0.3">
      <c r="B10" s="3">
        <v>111</v>
      </c>
      <c r="C10" s="4">
        <v>41</v>
      </c>
      <c r="D10" s="5" t="s">
        <v>6</v>
      </c>
      <c r="E10" s="20">
        <v>978424</v>
      </c>
      <c r="F10" s="20">
        <v>978424</v>
      </c>
      <c r="G10" s="20">
        <v>489214</v>
      </c>
      <c r="H10" s="133">
        <f>G10/F10*100</f>
        <v>50.000204410357881</v>
      </c>
    </row>
    <row r="11" spans="1:8" ht="15.6" customHeight="1" thickBot="1" x14ac:dyDescent="0.3">
      <c r="B11" s="6"/>
      <c r="C11" s="7"/>
      <c r="D11" s="8"/>
      <c r="E11" s="21"/>
      <c r="F11" s="21"/>
      <c r="G11" s="21"/>
      <c r="H11" s="21"/>
    </row>
    <row r="12" spans="1:8" ht="22.5" customHeight="1" thickBot="1" x14ac:dyDescent="0.3">
      <c r="B12" s="3">
        <v>133</v>
      </c>
      <c r="C12" s="4">
        <v>41</v>
      </c>
      <c r="D12" s="5" t="s">
        <v>7</v>
      </c>
      <c r="E12" s="20">
        <v>12854</v>
      </c>
      <c r="F12" s="20">
        <v>12854</v>
      </c>
      <c r="G12" s="20">
        <v>12854</v>
      </c>
      <c r="H12" s="133">
        <f>G12/F12*100</f>
        <v>100</v>
      </c>
    </row>
    <row r="13" spans="1:8" ht="15.6" customHeight="1" thickBot="1" x14ac:dyDescent="0.3">
      <c r="B13" s="10"/>
      <c r="C13" s="11"/>
      <c r="D13" s="12"/>
      <c r="E13" s="22"/>
      <c r="F13" s="22"/>
      <c r="G13" s="22"/>
      <c r="H13" s="22"/>
    </row>
    <row r="14" spans="1:8" ht="22.5" customHeight="1" thickBot="1" x14ac:dyDescent="0.3">
      <c r="B14" s="3">
        <v>212</v>
      </c>
      <c r="C14" s="4">
        <v>41</v>
      </c>
      <c r="D14" s="5" t="s">
        <v>8</v>
      </c>
      <c r="E14" s="20">
        <v>245625</v>
      </c>
      <c r="F14" s="20">
        <v>245625</v>
      </c>
      <c r="G14" s="20">
        <v>120068.75</v>
      </c>
      <c r="H14" s="133">
        <f>G14/F14*100</f>
        <v>48.882951653944019</v>
      </c>
    </row>
    <row r="15" spans="1:8" ht="15.6" customHeight="1" thickBot="1" x14ac:dyDescent="0.3">
      <c r="B15" s="10"/>
      <c r="C15" s="11"/>
      <c r="D15" s="12"/>
      <c r="E15" s="22"/>
      <c r="F15" s="22"/>
      <c r="G15" s="22"/>
      <c r="H15" s="22"/>
    </row>
    <row r="16" spans="1:8" ht="22.5" customHeight="1" thickBot="1" x14ac:dyDescent="0.3">
      <c r="B16" s="3">
        <v>221</v>
      </c>
      <c r="C16" s="4">
        <v>41</v>
      </c>
      <c r="D16" s="5" t="s">
        <v>9</v>
      </c>
      <c r="E16" s="20">
        <v>41500</v>
      </c>
      <c r="F16" s="20">
        <v>41500</v>
      </c>
      <c r="G16" s="20">
        <v>10512</v>
      </c>
      <c r="H16" s="133">
        <f>G16/F16*100</f>
        <v>25.330120481927707</v>
      </c>
    </row>
    <row r="17" spans="2:8" ht="15.6" customHeight="1" thickBot="1" x14ac:dyDescent="0.3">
      <c r="B17" s="10"/>
      <c r="C17" s="11"/>
      <c r="D17" s="12"/>
      <c r="E17" s="22"/>
      <c r="F17" s="22"/>
      <c r="G17" s="22"/>
      <c r="H17" s="22"/>
    </row>
    <row r="18" spans="2:8" ht="22.5" customHeight="1" thickBot="1" x14ac:dyDescent="0.3">
      <c r="B18" s="3">
        <v>222</v>
      </c>
      <c r="C18" s="4">
        <v>41</v>
      </c>
      <c r="D18" s="5" t="s">
        <v>10</v>
      </c>
      <c r="E18" s="20">
        <v>1000</v>
      </c>
      <c r="F18" s="20">
        <v>1000</v>
      </c>
      <c r="G18" s="20">
        <v>0</v>
      </c>
      <c r="H18" s="133">
        <f>G18/F18*100</f>
        <v>0</v>
      </c>
    </row>
    <row r="19" spans="2:8" ht="15.6" customHeight="1" thickBot="1" x14ac:dyDescent="0.3">
      <c r="B19" s="6"/>
      <c r="C19" s="7"/>
      <c r="D19" s="8"/>
      <c r="E19" s="21"/>
      <c r="F19" s="21"/>
      <c r="G19" s="21"/>
      <c r="H19" s="22"/>
    </row>
    <row r="20" spans="2:8" ht="24" customHeight="1" thickBot="1" x14ac:dyDescent="0.3">
      <c r="B20" s="3">
        <v>223</v>
      </c>
      <c r="C20" s="4">
        <v>41</v>
      </c>
      <c r="D20" s="5" t="s">
        <v>11</v>
      </c>
      <c r="E20" s="20">
        <v>1620</v>
      </c>
      <c r="F20" s="20">
        <v>2120</v>
      </c>
      <c r="G20" s="20">
        <v>451.5</v>
      </c>
      <c r="H20" s="133">
        <f>G20/F20*100</f>
        <v>21.297169811320753</v>
      </c>
    </row>
    <row r="21" spans="2:8" ht="15.6" customHeight="1" thickBot="1" x14ac:dyDescent="0.3">
      <c r="B21" s="10"/>
      <c r="C21" s="11"/>
      <c r="D21" s="12"/>
      <c r="E21" s="22"/>
      <c r="F21" s="22"/>
      <c r="G21" s="22"/>
      <c r="H21" s="22"/>
    </row>
    <row r="22" spans="2:8" ht="22.5" customHeight="1" thickBot="1" x14ac:dyDescent="0.3">
      <c r="B22" s="3">
        <v>243</v>
      </c>
      <c r="C22" s="4">
        <v>41</v>
      </c>
      <c r="D22" s="5" t="s">
        <v>12</v>
      </c>
      <c r="E22" s="20">
        <v>800</v>
      </c>
      <c r="F22" s="20">
        <v>1500</v>
      </c>
      <c r="G22" s="20">
        <v>956.38</v>
      </c>
      <c r="H22" s="133">
        <f>G22/F22*100</f>
        <v>63.758666666666663</v>
      </c>
    </row>
    <row r="23" spans="2:8" ht="15.6" customHeight="1" thickBot="1" x14ac:dyDescent="0.3">
      <c r="B23" s="10"/>
      <c r="C23" s="11"/>
      <c r="D23" s="12"/>
      <c r="E23" s="22"/>
      <c r="F23" s="22"/>
      <c r="G23" s="22"/>
      <c r="H23" s="22"/>
    </row>
    <row r="24" spans="2:8" ht="22.5" customHeight="1" thickBot="1" x14ac:dyDescent="0.3">
      <c r="B24" s="3">
        <v>292</v>
      </c>
      <c r="C24" s="4">
        <v>41</v>
      </c>
      <c r="D24" s="5" t="s">
        <v>13</v>
      </c>
      <c r="E24" s="20">
        <v>46450</v>
      </c>
      <c r="F24" s="20">
        <v>46480</v>
      </c>
      <c r="G24" s="20">
        <v>43442.23</v>
      </c>
      <c r="H24" s="133">
        <f>G24/F24*100</f>
        <v>93.464350258175571</v>
      </c>
    </row>
    <row r="25" spans="2:8" ht="22.5" customHeight="1" thickBot="1" x14ac:dyDescent="0.3">
      <c r="B25" s="220"/>
      <c r="C25" s="221"/>
      <c r="D25" s="222"/>
      <c r="E25" s="223"/>
      <c r="F25" s="223"/>
      <c r="G25" s="223"/>
      <c r="H25" s="224"/>
    </row>
    <row r="26" spans="2:8" ht="22.5" customHeight="1" thickBot="1" x14ac:dyDescent="0.3">
      <c r="B26" s="212">
        <v>311</v>
      </c>
      <c r="C26" s="4" t="s">
        <v>192</v>
      </c>
      <c r="D26" s="5" t="s">
        <v>193</v>
      </c>
      <c r="E26" s="20">
        <v>0</v>
      </c>
      <c r="F26" s="20">
        <v>0</v>
      </c>
      <c r="G26" s="20">
        <v>1000</v>
      </c>
      <c r="H26" s="133">
        <v>0</v>
      </c>
    </row>
    <row r="27" spans="2:8" ht="22.5" customHeight="1" thickBot="1" x14ac:dyDescent="0.3">
      <c r="B27" s="220"/>
      <c r="C27" s="221"/>
      <c r="D27" s="222"/>
      <c r="E27" s="223"/>
      <c r="F27" s="223"/>
      <c r="G27" s="223"/>
      <c r="H27" s="224"/>
    </row>
    <row r="28" spans="2:8" ht="22.5" customHeight="1" thickBot="1" x14ac:dyDescent="0.3">
      <c r="B28" s="3">
        <v>312</v>
      </c>
      <c r="C28" s="4"/>
      <c r="D28" s="5" t="s">
        <v>14</v>
      </c>
      <c r="E28" s="20">
        <f>SUM(E29:E32)</f>
        <v>130463</v>
      </c>
      <c r="F28" s="20">
        <f t="shared" ref="F28:G28" si="0">SUM(F29:F32)</f>
        <v>120343.57</v>
      </c>
      <c r="G28" s="20">
        <f t="shared" si="0"/>
        <v>59663.82</v>
      </c>
      <c r="H28" s="133">
        <f>G28/F28*100</f>
        <v>49.57790432841572</v>
      </c>
    </row>
    <row r="29" spans="2:8" ht="28.35" customHeight="1" thickBot="1" x14ac:dyDescent="0.3">
      <c r="B29" s="10"/>
      <c r="C29" s="13" t="s">
        <v>15</v>
      </c>
      <c r="D29" s="8" t="s">
        <v>16</v>
      </c>
      <c r="E29" s="23">
        <v>108463</v>
      </c>
      <c r="F29" s="23">
        <v>53837</v>
      </c>
      <c r="G29" s="23">
        <v>16109.78</v>
      </c>
      <c r="H29" s="134">
        <f>G29/F29*100</f>
        <v>29.923249809610493</v>
      </c>
    </row>
    <row r="30" spans="2:8" ht="28.35" customHeight="1" thickBot="1" x14ac:dyDescent="0.3">
      <c r="B30" s="10"/>
      <c r="C30" s="11">
        <v>111</v>
      </c>
      <c r="D30" s="8" t="s">
        <v>17</v>
      </c>
      <c r="E30" s="23">
        <v>8000</v>
      </c>
      <c r="F30" s="23">
        <v>8000</v>
      </c>
      <c r="G30" s="23">
        <v>7894.72</v>
      </c>
      <c r="H30" s="134">
        <f>G30/F30*100</f>
        <v>98.684000000000012</v>
      </c>
    </row>
    <row r="31" spans="2:8" ht="28.35" customHeight="1" thickBot="1" x14ac:dyDescent="0.3">
      <c r="B31" s="10"/>
      <c r="C31" s="11">
        <v>111</v>
      </c>
      <c r="D31" s="8" t="s">
        <v>18</v>
      </c>
      <c r="E31" s="23" t="s">
        <v>19</v>
      </c>
      <c r="F31" s="23">
        <v>33506.57</v>
      </c>
      <c r="G31" s="23">
        <v>35659.32</v>
      </c>
      <c r="H31" s="134">
        <f>G31/F31*100</f>
        <v>106.42485936340248</v>
      </c>
    </row>
    <row r="32" spans="2:8" ht="28.35" customHeight="1" thickBot="1" x14ac:dyDescent="0.3">
      <c r="B32" s="10"/>
      <c r="C32" s="11" t="s">
        <v>20</v>
      </c>
      <c r="D32" s="8" t="s">
        <v>21</v>
      </c>
      <c r="E32" s="23">
        <v>14000</v>
      </c>
      <c r="F32" s="23">
        <v>25000</v>
      </c>
      <c r="G32" s="23">
        <v>0</v>
      </c>
      <c r="H32" s="134">
        <f>G32/F32*100</f>
        <v>0</v>
      </c>
    </row>
    <row r="33" spans="2:8" ht="15.6" customHeight="1" thickBot="1" x14ac:dyDescent="0.3">
      <c r="B33" s="10"/>
      <c r="C33" s="11"/>
      <c r="D33" s="8"/>
      <c r="E33" s="23"/>
      <c r="F33" s="23"/>
      <c r="G33" s="23"/>
      <c r="H33" s="23"/>
    </row>
    <row r="34" spans="2:8" ht="28.35" customHeight="1" thickBot="1" x14ac:dyDescent="0.3">
      <c r="B34" s="239"/>
      <c r="C34" s="240"/>
      <c r="D34" s="241" t="s">
        <v>23</v>
      </c>
      <c r="E34" s="242">
        <f t="shared" ref="E34:F34" si="1">SUM(E10+E12+E14+E16+E18+E20+E22+E24+E28+E26)</f>
        <v>1458736</v>
      </c>
      <c r="F34" s="242">
        <f t="shared" si="1"/>
        <v>1449846.57</v>
      </c>
      <c r="G34" s="242">
        <f>SUM(G10+G12+G14+G16+G18+G20+G22+G24+G28+G26)</f>
        <v>738162.67999999993</v>
      </c>
      <c r="H34" s="238">
        <f>G34/F34*100</f>
        <v>50.913158348886526</v>
      </c>
    </row>
    <row r="61" spans="1:8" ht="15.75" customHeight="1" thickBot="1" x14ac:dyDescent="0.35">
      <c r="A61" s="135"/>
      <c r="B61" s="288" t="s">
        <v>148</v>
      </c>
      <c r="C61" s="288"/>
      <c r="D61" s="288"/>
      <c r="E61" s="277" t="s">
        <v>146</v>
      </c>
      <c r="F61" s="277"/>
      <c r="G61" s="277"/>
    </row>
    <row r="62" spans="1:8" ht="21.15" customHeight="1" x14ac:dyDescent="0.25">
      <c r="A62" s="253" t="s">
        <v>24</v>
      </c>
      <c r="B62" s="253" t="s">
        <v>25</v>
      </c>
      <c r="C62" s="251" t="s">
        <v>1</v>
      </c>
      <c r="D62" s="251" t="s">
        <v>2</v>
      </c>
      <c r="E62" s="253" t="s">
        <v>183</v>
      </c>
      <c r="F62" s="1" t="s">
        <v>3</v>
      </c>
      <c r="G62" s="253" t="s">
        <v>182</v>
      </c>
      <c r="H62" s="251" t="s">
        <v>5</v>
      </c>
    </row>
    <row r="63" spans="1:8" ht="21.15" customHeight="1" thickBot="1" x14ac:dyDescent="0.3">
      <c r="A63" s="254"/>
      <c r="B63" s="254"/>
      <c r="C63" s="252"/>
      <c r="D63" s="252"/>
      <c r="E63" s="254"/>
      <c r="F63" s="2">
        <v>2019</v>
      </c>
      <c r="G63" s="254"/>
      <c r="H63" s="252"/>
    </row>
    <row r="64" spans="1:8" ht="14.1" customHeight="1" thickBot="1" x14ac:dyDescent="0.3">
      <c r="A64" s="184" t="s">
        <v>147</v>
      </c>
      <c r="B64" s="5"/>
      <c r="C64" s="5"/>
      <c r="D64" s="5" t="s">
        <v>27</v>
      </c>
      <c r="E64" s="108">
        <f>E65</f>
        <v>697305</v>
      </c>
      <c r="F64" s="108">
        <f>F65</f>
        <v>707075</v>
      </c>
      <c r="G64" s="108">
        <f>G65</f>
        <v>365512.59</v>
      </c>
      <c r="H64" s="133">
        <f t="shared" ref="H64:H75" si="2">G64/F64*100</f>
        <v>51.693609588798928</v>
      </c>
    </row>
    <row r="65" spans="1:8" ht="14.1" customHeight="1" thickBot="1" x14ac:dyDescent="0.3">
      <c r="A65" s="185"/>
      <c r="B65" s="28"/>
      <c r="C65" s="28"/>
      <c r="D65" s="28"/>
      <c r="E65" s="109">
        <f>E66+E67+E68+E69+E70+E71+E72+E73+E74+E75</f>
        <v>697305</v>
      </c>
      <c r="F65" s="109">
        <f t="shared" ref="F65:G65" si="3">F66+F67+F68+F69+F70+F71+F72+F73+F74+F75</f>
        <v>707075</v>
      </c>
      <c r="G65" s="109">
        <f t="shared" si="3"/>
        <v>365512.59</v>
      </c>
      <c r="H65" s="136">
        <f t="shared" si="2"/>
        <v>51.693609588798928</v>
      </c>
    </row>
    <row r="66" spans="1:8" ht="14.1" customHeight="1" thickBot="1" x14ac:dyDescent="0.3">
      <c r="A66" s="186"/>
      <c r="B66" s="8">
        <v>610</v>
      </c>
      <c r="C66" s="7" t="s">
        <v>28</v>
      </c>
      <c r="D66" s="8" t="s">
        <v>29</v>
      </c>
      <c r="E66" s="21">
        <v>388280</v>
      </c>
      <c r="F66" s="21">
        <v>397506</v>
      </c>
      <c r="G66" s="21">
        <v>201550.71</v>
      </c>
      <c r="H66" s="137">
        <f t="shared" si="2"/>
        <v>50.703815791459746</v>
      </c>
    </row>
    <row r="67" spans="1:8" ht="14.1" customHeight="1" thickBot="1" x14ac:dyDescent="0.3">
      <c r="A67" s="186"/>
      <c r="B67" s="8">
        <v>620</v>
      </c>
      <c r="C67" s="7">
        <v>41</v>
      </c>
      <c r="D67" s="8" t="s">
        <v>30</v>
      </c>
      <c r="E67" s="21">
        <v>167874</v>
      </c>
      <c r="F67" s="21">
        <v>167874</v>
      </c>
      <c r="G67" s="21">
        <v>81226.52</v>
      </c>
      <c r="H67" s="137">
        <f t="shared" si="2"/>
        <v>48.385408103696825</v>
      </c>
    </row>
    <row r="68" spans="1:8" ht="14.1" customHeight="1" thickBot="1" x14ac:dyDescent="0.3">
      <c r="A68" s="186"/>
      <c r="B68" s="8">
        <v>631</v>
      </c>
      <c r="C68" s="7">
        <v>41</v>
      </c>
      <c r="D68" s="8" t="s">
        <v>31</v>
      </c>
      <c r="E68" s="21">
        <v>320</v>
      </c>
      <c r="F68" s="21">
        <v>820</v>
      </c>
      <c r="G68" s="21">
        <v>167.07</v>
      </c>
      <c r="H68" s="137">
        <f t="shared" si="2"/>
        <v>20.374390243902436</v>
      </c>
    </row>
    <row r="69" spans="1:8" ht="14.1" customHeight="1" thickBot="1" x14ac:dyDescent="0.3">
      <c r="A69" s="186"/>
      <c r="B69" s="8">
        <v>632</v>
      </c>
      <c r="C69" s="7">
        <v>41</v>
      </c>
      <c r="D69" s="8" t="s">
        <v>32</v>
      </c>
      <c r="E69" s="21">
        <v>22368</v>
      </c>
      <c r="F69" s="21">
        <v>22968</v>
      </c>
      <c r="G69" s="21">
        <v>17176.740000000002</v>
      </c>
      <c r="H69" s="137">
        <f t="shared" si="2"/>
        <v>74.785527690700121</v>
      </c>
    </row>
    <row r="70" spans="1:8" ht="14.1" customHeight="1" thickBot="1" x14ac:dyDescent="0.3">
      <c r="A70" s="186"/>
      <c r="B70" s="8">
        <v>633</v>
      </c>
      <c r="C70" s="7">
        <v>41</v>
      </c>
      <c r="D70" s="8" t="s">
        <v>33</v>
      </c>
      <c r="E70" s="21">
        <v>15164</v>
      </c>
      <c r="F70" s="21">
        <v>15642</v>
      </c>
      <c r="G70" s="21">
        <v>10553.25</v>
      </c>
      <c r="H70" s="137">
        <f t="shared" si="2"/>
        <v>67.467395473724594</v>
      </c>
    </row>
    <row r="71" spans="1:8" ht="14.1" customHeight="1" thickBot="1" x14ac:dyDescent="0.3">
      <c r="A71" s="186"/>
      <c r="B71" s="8">
        <v>634</v>
      </c>
      <c r="C71" s="7">
        <v>41</v>
      </c>
      <c r="D71" s="8" t="s">
        <v>34</v>
      </c>
      <c r="E71" s="21">
        <v>1850</v>
      </c>
      <c r="F71" s="21">
        <v>2350</v>
      </c>
      <c r="G71" s="21">
        <v>664.78</v>
      </c>
      <c r="H71" s="137">
        <f t="shared" si="2"/>
        <v>28.288510638297872</v>
      </c>
    </row>
    <row r="72" spans="1:8" ht="14.1" customHeight="1" thickBot="1" x14ac:dyDescent="0.3">
      <c r="A72" s="186"/>
      <c r="B72" s="8">
        <v>635</v>
      </c>
      <c r="C72" s="7">
        <v>41</v>
      </c>
      <c r="D72" s="8" t="s">
        <v>35</v>
      </c>
      <c r="E72" s="21">
        <v>7696</v>
      </c>
      <c r="F72" s="21">
        <v>7916</v>
      </c>
      <c r="G72" s="21">
        <v>5927.62</v>
      </c>
      <c r="H72" s="137">
        <f t="shared" si="2"/>
        <v>74.881505811015657</v>
      </c>
    </row>
    <row r="73" spans="1:8" ht="14.1" customHeight="1" thickBot="1" x14ac:dyDescent="0.3">
      <c r="A73" s="186"/>
      <c r="B73" s="8">
        <v>636</v>
      </c>
      <c r="C73" s="7">
        <v>41</v>
      </c>
      <c r="D73" s="8" t="s">
        <v>36</v>
      </c>
      <c r="E73" s="21">
        <v>1553</v>
      </c>
      <c r="F73" s="21">
        <v>2075</v>
      </c>
      <c r="G73" s="21">
        <v>778.2</v>
      </c>
      <c r="H73" s="137">
        <f t="shared" si="2"/>
        <v>37.503614457831333</v>
      </c>
    </row>
    <row r="74" spans="1:8" ht="14.1" customHeight="1" thickBot="1" x14ac:dyDescent="0.3">
      <c r="A74" s="186"/>
      <c r="B74" s="8">
        <v>637</v>
      </c>
      <c r="C74" s="7">
        <v>41</v>
      </c>
      <c r="D74" s="8" t="s">
        <v>37</v>
      </c>
      <c r="E74" s="21">
        <v>73666</v>
      </c>
      <c r="F74" s="21">
        <v>81666</v>
      </c>
      <c r="G74" s="21">
        <v>39920.76</v>
      </c>
      <c r="H74" s="137">
        <f t="shared" si="2"/>
        <v>48.882962309896413</v>
      </c>
    </row>
    <row r="75" spans="1:8" ht="26.25" customHeight="1" thickBot="1" x14ac:dyDescent="0.3">
      <c r="A75" s="186"/>
      <c r="B75" s="8">
        <v>642</v>
      </c>
      <c r="C75" s="7">
        <v>41</v>
      </c>
      <c r="D75" s="8" t="s">
        <v>38</v>
      </c>
      <c r="E75" s="21">
        <v>18534</v>
      </c>
      <c r="F75" s="21">
        <v>8258</v>
      </c>
      <c r="G75" s="21">
        <v>7546.94</v>
      </c>
      <c r="H75" s="137">
        <f t="shared" si="2"/>
        <v>91.389440542504232</v>
      </c>
    </row>
    <row r="76" spans="1:8" ht="14.1" customHeight="1" thickBot="1" x14ac:dyDescent="0.3">
      <c r="A76" s="186"/>
      <c r="B76" s="32"/>
      <c r="C76" s="9"/>
      <c r="D76" s="32"/>
      <c r="E76" s="23"/>
      <c r="F76" s="23"/>
      <c r="G76" s="21"/>
      <c r="H76" s="137"/>
    </row>
    <row r="77" spans="1:8" ht="14.1" customHeight="1" thickBot="1" x14ac:dyDescent="0.3">
      <c r="A77" s="187"/>
      <c r="B77" s="42"/>
      <c r="C77" s="48"/>
      <c r="D77" s="45"/>
      <c r="E77" s="21"/>
      <c r="F77" s="23"/>
      <c r="G77" s="21"/>
      <c r="H77" s="137"/>
    </row>
    <row r="78" spans="1:8" ht="14.1" customHeight="1" thickBot="1" x14ac:dyDescent="0.3">
      <c r="A78" s="132" t="s">
        <v>161</v>
      </c>
      <c r="B78" s="51"/>
      <c r="C78" s="53"/>
      <c r="D78" s="51" t="s">
        <v>47</v>
      </c>
      <c r="E78" s="112">
        <f>E79</f>
        <v>4778</v>
      </c>
      <c r="F78" s="112">
        <f>F79</f>
        <v>4778</v>
      </c>
      <c r="G78" s="113">
        <f>G79</f>
        <v>3164.65</v>
      </c>
      <c r="H78" s="139">
        <f>G78/F78*100</f>
        <v>66.233779824194229</v>
      </c>
    </row>
    <row r="79" spans="1:8" ht="14.1" customHeight="1" thickBot="1" x14ac:dyDescent="0.3">
      <c r="A79" s="186"/>
      <c r="B79" s="8">
        <v>637</v>
      </c>
      <c r="C79" s="7">
        <v>41</v>
      </c>
      <c r="D79" s="8" t="s">
        <v>37</v>
      </c>
      <c r="E79" s="21">
        <v>4778</v>
      </c>
      <c r="F79" s="21">
        <v>4778</v>
      </c>
      <c r="G79" s="21">
        <v>3164.65</v>
      </c>
      <c r="H79" s="137">
        <f>G79/F79*100</f>
        <v>66.233779824194229</v>
      </c>
    </row>
    <row r="80" spans="1:8" ht="14.1" customHeight="1" thickBot="1" x14ac:dyDescent="0.3">
      <c r="A80" s="188"/>
      <c r="B80" s="8"/>
      <c r="C80" s="7"/>
      <c r="D80" s="32"/>
      <c r="E80" s="23"/>
      <c r="F80" s="23"/>
      <c r="G80" s="21"/>
      <c r="H80" s="137"/>
    </row>
    <row r="81" spans="1:8" ht="28.35" customHeight="1" thickBot="1" x14ac:dyDescent="0.3">
      <c r="A81" s="193" t="s">
        <v>162</v>
      </c>
      <c r="B81" s="50"/>
      <c r="C81" s="52"/>
      <c r="D81" s="56" t="s">
        <v>48</v>
      </c>
      <c r="E81" s="112">
        <f>E82+E83+E84+E85+E86+E87+E88+E89+E90</f>
        <v>279193</v>
      </c>
      <c r="F81" s="112">
        <f t="shared" ref="F81:G81" si="4">F82+F83+F84+F85+F86+F87+F88+F89+F90</f>
        <v>275201</v>
      </c>
      <c r="G81" s="112">
        <f t="shared" si="4"/>
        <v>86415.760000000009</v>
      </c>
      <c r="H81" s="139">
        <f>G81/F81*100</f>
        <v>31.400961479064399</v>
      </c>
    </row>
    <row r="82" spans="1:8" ht="14.1" customHeight="1" thickBot="1" x14ac:dyDescent="0.3">
      <c r="A82" s="188"/>
      <c r="B82" s="8"/>
      <c r="C82" s="7"/>
      <c r="D82" s="57" t="s">
        <v>49</v>
      </c>
      <c r="E82" s="23"/>
      <c r="F82" s="23"/>
      <c r="G82" s="21"/>
      <c r="H82" s="137"/>
    </row>
    <row r="83" spans="1:8" ht="14.1" customHeight="1" thickBot="1" x14ac:dyDescent="0.3">
      <c r="A83" s="188"/>
      <c r="B83" s="8">
        <v>610</v>
      </c>
      <c r="C83" s="7">
        <v>41</v>
      </c>
      <c r="D83" s="8" t="s">
        <v>50</v>
      </c>
      <c r="E83" s="21">
        <v>97320</v>
      </c>
      <c r="F83" s="21">
        <v>97320</v>
      </c>
      <c r="G83" s="21">
        <v>28307.57</v>
      </c>
      <c r="H83" s="137">
        <f>G83/F83*100</f>
        <v>29.087104397862724</v>
      </c>
    </row>
    <row r="84" spans="1:8" ht="14.1" customHeight="1" thickBot="1" x14ac:dyDescent="0.3">
      <c r="A84" s="188"/>
      <c r="B84" s="8">
        <v>620</v>
      </c>
      <c r="C84" s="7">
        <v>41</v>
      </c>
      <c r="D84" s="8" t="s">
        <v>30</v>
      </c>
      <c r="E84" s="21">
        <v>34013</v>
      </c>
      <c r="F84" s="21">
        <v>34013</v>
      </c>
      <c r="G84" s="21">
        <v>9490.3700000000008</v>
      </c>
      <c r="H84" s="137">
        <f t="shared" ref="H84:H90" si="5">G84/F84*100</f>
        <v>27.902184458883372</v>
      </c>
    </row>
    <row r="85" spans="1:8" ht="14.1" customHeight="1" thickBot="1" x14ac:dyDescent="0.3">
      <c r="A85" s="188"/>
      <c r="B85" s="8">
        <v>631</v>
      </c>
      <c r="C85" s="7">
        <v>41</v>
      </c>
      <c r="D85" s="8" t="s">
        <v>31</v>
      </c>
      <c r="E85" s="21">
        <v>80</v>
      </c>
      <c r="F85" s="21">
        <v>80</v>
      </c>
      <c r="G85" s="21">
        <v>25.49</v>
      </c>
      <c r="H85" s="137">
        <f t="shared" si="5"/>
        <v>31.862500000000001</v>
      </c>
    </row>
    <row r="86" spans="1:8" ht="14.1" customHeight="1" thickBot="1" x14ac:dyDescent="0.3">
      <c r="A86" s="188"/>
      <c r="B86" s="8">
        <v>632</v>
      </c>
      <c r="C86" s="7">
        <v>41</v>
      </c>
      <c r="D86" s="8" t="s">
        <v>32</v>
      </c>
      <c r="E86" s="21">
        <v>90593</v>
      </c>
      <c r="F86" s="21">
        <v>90593</v>
      </c>
      <c r="G86" s="21">
        <v>10987.28</v>
      </c>
      <c r="H86" s="137">
        <f t="shared" si="5"/>
        <v>12.128177673771704</v>
      </c>
    </row>
    <row r="87" spans="1:8" ht="14.1" customHeight="1" thickBot="1" x14ac:dyDescent="0.3">
      <c r="A87" s="188"/>
      <c r="B87" s="8">
        <v>633</v>
      </c>
      <c r="C87" s="7">
        <v>41</v>
      </c>
      <c r="D87" s="8" t="s">
        <v>33</v>
      </c>
      <c r="E87" s="21">
        <v>2956</v>
      </c>
      <c r="F87" s="21">
        <v>3156</v>
      </c>
      <c r="G87" s="21">
        <v>1580.97</v>
      </c>
      <c r="H87" s="137">
        <f t="shared" si="5"/>
        <v>50.094106463878333</v>
      </c>
    </row>
    <row r="88" spans="1:8" ht="14.1" customHeight="1" thickBot="1" x14ac:dyDescent="0.3">
      <c r="A88" s="188"/>
      <c r="B88" s="8">
        <v>634</v>
      </c>
      <c r="C88" s="7">
        <v>41</v>
      </c>
      <c r="D88" s="8" t="s">
        <v>34</v>
      </c>
      <c r="E88" s="21">
        <v>370</v>
      </c>
      <c r="F88" s="21">
        <v>370</v>
      </c>
      <c r="G88" s="21">
        <v>106.8</v>
      </c>
      <c r="H88" s="137">
        <f t="shared" si="5"/>
        <v>28.864864864864863</v>
      </c>
    </row>
    <row r="89" spans="1:8" ht="14.1" customHeight="1" thickBot="1" x14ac:dyDescent="0.3">
      <c r="A89" s="188"/>
      <c r="B89" s="8">
        <v>635</v>
      </c>
      <c r="C89" s="7">
        <v>41</v>
      </c>
      <c r="D89" s="8" t="s">
        <v>35</v>
      </c>
      <c r="E89" s="21">
        <v>32924</v>
      </c>
      <c r="F89" s="21">
        <v>33724</v>
      </c>
      <c r="G89" s="21">
        <v>1387.99</v>
      </c>
      <c r="H89" s="137">
        <f t="shared" si="5"/>
        <v>4.1157336021824218</v>
      </c>
    </row>
    <row r="90" spans="1:8" ht="14.1" customHeight="1" thickBot="1" x14ac:dyDescent="0.3">
      <c r="A90" s="188"/>
      <c r="B90" s="8">
        <v>637</v>
      </c>
      <c r="C90" s="7">
        <v>41</v>
      </c>
      <c r="D90" s="8" t="s">
        <v>44</v>
      </c>
      <c r="E90" s="21">
        <v>20937</v>
      </c>
      <c r="F90" s="21">
        <v>15945</v>
      </c>
      <c r="G90" s="21">
        <v>34529.29</v>
      </c>
      <c r="H90" s="137">
        <f t="shared" si="5"/>
        <v>216.55246158670431</v>
      </c>
    </row>
    <row r="91" spans="1:8" ht="14.1" customHeight="1" thickBot="1" x14ac:dyDescent="0.3">
      <c r="A91" s="189"/>
      <c r="B91" s="8"/>
      <c r="C91" s="7"/>
      <c r="D91" s="59"/>
      <c r="E91" s="23"/>
      <c r="F91" s="23"/>
      <c r="G91" s="21"/>
      <c r="H91" s="137"/>
    </row>
    <row r="92" spans="1:8" ht="14.1" customHeight="1" thickBot="1" x14ac:dyDescent="0.3">
      <c r="A92" s="194" t="s">
        <v>163</v>
      </c>
      <c r="B92" s="50"/>
      <c r="C92" s="53"/>
      <c r="D92" s="51" t="s">
        <v>52</v>
      </c>
      <c r="E92" s="113"/>
      <c r="F92" s="112">
        <f>F93+F94+F95+F96+F97+F98+F99</f>
        <v>33506.57</v>
      </c>
      <c r="G92" s="112">
        <f>G93+G94+G95+G96+G97+G98+G99</f>
        <v>33100.649999999994</v>
      </c>
      <c r="H92" s="140">
        <f>G92/F92*100</f>
        <v>98.788536099039661</v>
      </c>
    </row>
    <row r="93" spans="1:8" ht="14.1" customHeight="1" thickBot="1" x14ac:dyDescent="0.3">
      <c r="A93" s="190"/>
      <c r="B93" s="61">
        <v>610</v>
      </c>
      <c r="C93" s="47">
        <v>111</v>
      </c>
      <c r="D93" s="61" t="s">
        <v>29</v>
      </c>
      <c r="E93" s="115"/>
      <c r="F93" s="150">
        <v>2950.1</v>
      </c>
      <c r="G93" s="150">
        <v>2950.1</v>
      </c>
      <c r="H93" s="198">
        <f>G93/F93*100</f>
        <v>100</v>
      </c>
    </row>
    <row r="94" spans="1:8" ht="14.1" customHeight="1" thickBot="1" x14ac:dyDescent="0.3">
      <c r="A94" s="191"/>
      <c r="B94" s="63">
        <v>620</v>
      </c>
      <c r="C94" s="64">
        <v>111</v>
      </c>
      <c r="D94" s="63" t="s">
        <v>30</v>
      </c>
      <c r="E94" s="116"/>
      <c r="F94" s="151">
        <v>1332.71</v>
      </c>
      <c r="G94" s="151">
        <v>1332.71</v>
      </c>
      <c r="H94" s="198">
        <f t="shared" ref="H94:H98" si="6">G94/F94*100</f>
        <v>100</v>
      </c>
    </row>
    <row r="95" spans="1:8" ht="14.1" customHeight="1" thickBot="1" x14ac:dyDescent="0.3">
      <c r="A95" s="191"/>
      <c r="B95" s="63">
        <v>631</v>
      </c>
      <c r="C95" s="64">
        <v>111</v>
      </c>
      <c r="D95" s="63" t="s">
        <v>53</v>
      </c>
      <c r="E95" s="116"/>
      <c r="F95" s="151"/>
      <c r="G95" s="151"/>
      <c r="H95" s="198"/>
    </row>
    <row r="96" spans="1:8" ht="14.1" customHeight="1" thickBot="1" x14ac:dyDescent="0.3">
      <c r="A96" s="191"/>
      <c r="B96" s="63">
        <v>632</v>
      </c>
      <c r="C96" s="64">
        <v>111</v>
      </c>
      <c r="D96" s="63" t="s">
        <v>32</v>
      </c>
      <c r="E96" s="116"/>
      <c r="F96" s="151">
        <v>2460.79</v>
      </c>
      <c r="G96" s="151">
        <v>2460.79</v>
      </c>
      <c r="H96" s="198">
        <f t="shared" si="6"/>
        <v>100</v>
      </c>
    </row>
    <row r="97" spans="1:8" ht="14.1" customHeight="1" thickBot="1" x14ac:dyDescent="0.3">
      <c r="A97" s="191"/>
      <c r="B97" s="63">
        <v>633</v>
      </c>
      <c r="C97" s="64">
        <v>111</v>
      </c>
      <c r="D97" s="63" t="s">
        <v>33</v>
      </c>
      <c r="E97" s="116"/>
      <c r="F97" s="151">
        <v>2423.89</v>
      </c>
      <c r="G97" s="151">
        <v>2423.89</v>
      </c>
      <c r="H97" s="198">
        <f t="shared" si="6"/>
        <v>100</v>
      </c>
    </row>
    <row r="98" spans="1:8" ht="14.1" customHeight="1" thickBot="1" x14ac:dyDescent="0.3">
      <c r="A98" s="191"/>
      <c r="B98" s="63">
        <v>634</v>
      </c>
      <c r="C98" s="64">
        <v>111</v>
      </c>
      <c r="D98" s="63" t="s">
        <v>34</v>
      </c>
      <c r="E98" s="118"/>
      <c r="F98" s="152">
        <v>60.49</v>
      </c>
      <c r="G98" s="151">
        <v>60.49</v>
      </c>
      <c r="H98" s="199">
        <f t="shared" si="6"/>
        <v>100</v>
      </c>
    </row>
    <row r="99" spans="1:8" ht="13.8" thickBot="1" x14ac:dyDescent="0.3">
      <c r="A99" s="192"/>
      <c r="B99" s="65">
        <v>637</v>
      </c>
      <c r="C99" s="206">
        <v>111</v>
      </c>
      <c r="D99" s="65" t="s">
        <v>37</v>
      </c>
      <c r="E99" s="207"/>
      <c r="F99" s="208">
        <v>24278.59</v>
      </c>
      <c r="G99" s="208">
        <v>23872.67</v>
      </c>
      <c r="H99" s="198">
        <f>G99/F99*100</f>
        <v>98.328074241543675</v>
      </c>
    </row>
    <row r="102" spans="1:8" x14ac:dyDescent="0.25">
      <c r="A102" t="s">
        <v>196</v>
      </c>
    </row>
    <row r="103" spans="1:8" x14ac:dyDescent="0.25">
      <c r="A103" t="s">
        <v>197</v>
      </c>
    </row>
    <row r="104" spans="1:8" x14ac:dyDescent="0.25">
      <c r="A104" t="s">
        <v>198</v>
      </c>
    </row>
    <row r="124" spans="1:8" ht="13.8" thickBot="1" x14ac:dyDescent="0.3"/>
    <row r="125" spans="1:8" ht="25.5" customHeight="1" x14ac:dyDescent="0.25">
      <c r="A125" s="257" t="s">
        <v>24</v>
      </c>
      <c r="B125" s="257" t="s">
        <v>0</v>
      </c>
      <c r="C125" s="259" t="s">
        <v>1</v>
      </c>
      <c r="D125" s="259" t="s">
        <v>2</v>
      </c>
      <c r="E125" s="257" t="s">
        <v>183</v>
      </c>
      <c r="F125" s="205" t="s">
        <v>3</v>
      </c>
      <c r="G125" s="257" t="s">
        <v>182</v>
      </c>
      <c r="H125" s="285" t="s">
        <v>5</v>
      </c>
    </row>
    <row r="126" spans="1:8" ht="25.5" customHeight="1" thickBot="1" x14ac:dyDescent="0.3">
      <c r="A126" s="258"/>
      <c r="B126" s="258"/>
      <c r="C126" s="260"/>
      <c r="D126" s="260"/>
      <c r="E126" s="258"/>
      <c r="F126" s="70">
        <v>2019</v>
      </c>
      <c r="G126" s="258"/>
      <c r="H126" s="286"/>
    </row>
    <row r="127" spans="1:8" ht="14.1" customHeight="1" thickBot="1" x14ac:dyDescent="0.3">
      <c r="A127" s="104"/>
      <c r="B127" s="8"/>
      <c r="C127" s="7"/>
      <c r="D127" s="8"/>
      <c r="E127" s="21"/>
      <c r="F127" s="21"/>
      <c r="G127" s="21"/>
      <c r="H127" s="137"/>
    </row>
    <row r="128" spans="1:8" ht="14.1" customHeight="1" thickBot="1" x14ac:dyDescent="0.3">
      <c r="A128" s="194" t="s">
        <v>164</v>
      </c>
      <c r="B128" s="51"/>
      <c r="C128" s="53"/>
      <c r="D128" s="51" t="s">
        <v>54</v>
      </c>
      <c r="E128" s="113">
        <f>E129+E130+E131+E132</f>
        <v>114050</v>
      </c>
      <c r="F128" s="113">
        <f t="shared" ref="F128:G128" si="7">F129+F130+F131+F132</f>
        <v>110348</v>
      </c>
      <c r="G128" s="113">
        <f t="shared" si="7"/>
        <v>55226.28</v>
      </c>
      <c r="H128" s="139">
        <f>G128/F128*100</f>
        <v>50.047377387900092</v>
      </c>
    </row>
    <row r="129" spans="1:8" ht="14.1" customHeight="1" thickBot="1" x14ac:dyDescent="0.3">
      <c r="A129" s="31"/>
      <c r="B129" s="8">
        <v>632</v>
      </c>
      <c r="C129" s="7">
        <v>41</v>
      </c>
      <c r="D129" s="8" t="s">
        <v>32</v>
      </c>
      <c r="E129" s="21">
        <v>1950</v>
      </c>
      <c r="F129" s="21">
        <v>1950</v>
      </c>
      <c r="G129" s="21">
        <v>899.04</v>
      </c>
      <c r="H129" s="137">
        <f>G129/F129*100</f>
        <v>46.104615384615386</v>
      </c>
    </row>
    <row r="130" spans="1:8" ht="14.1" customHeight="1" thickBot="1" x14ac:dyDescent="0.3">
      <c r="A130" s="31"/>
      <c r="B130" s="8">
        <v>633</v>
      </c>
      <c r="C130" s="7">
        <v>41</v>
      </c>
      <c r="D130" s="8" t="s">
        <v>33</v>
      </c>
      <c r="E130" s="21">
        <v>500</v>
      </c>
      <c r="F130" s="21">
        <v>1000</v>
      </c>
      <c r="G130" s="21">
        <v>690.84</v>
      </c>
      <c r="H130" s="137">
        <f t="shared" ref="H130:H132" si="8">G130/F130*100</f>
        <v>69.084000000000003</v>
      </c>
    </row>
    <row r="131" spans="1:8" ht="14.1" customHeight="1" thickBot="1" x14ac:dyDescent="0.3">
      <c r="A131" s="31"/>
      <c r="B131" s="8">
        <v>635</v>
      </c>
      <c r="C131" s="7" t="s">
        <v>55</v>
      </c>
      <c r="D131" s="8" t="s">
        <v>35</v>
      </c>
      <c r="E131" s="21">
        <v>30600</v>
      </c>
      <c r="F131" s="21">
        <v>36398</v>
      </c>
      <c r="G131" s="21">
        <v>356.57</v>
      </c>
      <c r="H131" s="137">
        <f t="shared" si="8"/>
        <v>0.9796417385570636</v>
      </c>
    </row>
    <row r="132" spans="1:8" ht="14.1" customHeight="1" thickBot="1" x14ac:dyDescent="0.3">
      <c r="A132" s="31"/>
      <c r="B132" s="8">
        <v>637</v>
      </c>
      <c r="C132" s="7">
        <v>41</v>
      </c>
      <c r="D132" s="8" t="s">
        <v>37</v>
      </c>
      <c r="E132" s="21">
        <v>81000</v>
      </c>
      <c r="F132" s="21">
        <v>71000</v>
      </c>
      <c r="G132" s="21">
        <v>53279.83</v>
      </c>
      <c r="H132" s="137">
        <f t="shared" si="8"/>
        <v>75.042014084507045</v>
      </c>
    </row>
    <row r="133" spans="1:8" ht="14.1" customHeight="1" thickBot="1" x14ac:dyDescent="0.3">
      <c r="A133" s="71"/>
      <c r="B133" s="12"/>
      <c r="C133" s="11"/>
      <c r="D133" s="12"/>
      <c r="E133" s="22"/>
      <c r="F133" s="22"/>
      <c r="G133" s="22"/>
      <c r="H133" s="142"/>
    </row>
    <row r="134" spans="1:8" ht="14.1" customHeight="1" thickBot="1" x14ac:dyDescent="0.3">
      <c r="A134" s="132" t="s">
        <v>165</v>
      </c>
      <c r="B134" s="5"/>
      <c r="C134" s="4"/>
      <c r="D134" s="5" t="s">
        <v>56</v>
      </c>
      <c r="E134" s="108">
        <f>E135</f>
        <v>3000</v>
      </c>
      <c r="F134" s="108">
        <f t="shared" ref="F134:G134" si="9">F135</f>
        <v>4000</v>
      </c>
      <c r="G134" s="108">
        <f t="shared" si="9"/>
        <v>1290.5999999999999</v>
      </c>
      <c r="H134" s="153">
        <f>G134/F134*100</f>
        <v>32.265000000000001</v>
      </c>
    </row>
    <row r="135" spans="1:8" ht="14.1" customHeight="1" thickBot="1" x14ac:dyDescent="0.3">
      <c r="A135" s="72"/>
      <c r="B135" s="73">
        <v>637</v>
      </c>
      <c r="C135" s="74" t="s">
        <v>73</v>
      </c>
      <c r="D135" s="75" t="s">
        <v>37</v>
      </c>
      <c r="E135" s="121">
        <v>3000</v>
      </c>
      <c r="F135" s="121">
        <v>4000</v>
      </c>
      <c r="G135" s="121">
        <v>1290.5999999999999</v>
      </c>
      <c r="H135" s="154">
        <f>G135/F135*100</f>
        <v>32.265000000000001</v>
      </c>
    </row>
    <row r="136" spans="1:8" ht="14.4" thickBot="1" x14ac:dyDescent="0.3">
      <c r="A136" s="105"/>
      <c r="B136" s="77"/>
      <c r="C136" s="78"/>
      <c r="D136" s="77"/>
      <c r="E136" s="122"/>
      <c r="F136" s="123"/>
      <c r="G136" s="123"/>
      <c r="H136" s="144"/>
    </row>
    <row r="137" spans="1:8" ht="14.1" customHeight="1" thickBot="1" x14ac:dyDescent="0.3">
      <c r="A137" s="132" t="s">
        <v>166</v>
      </c>
      <c r="B137" s="5"/>
      <c r="C137" s="4"/>
      <c r="D137" s="5" t="s">
        <v>58</v>
      </c>
      <c r="E137" s="108">
        <f>E138</f>
        <v>4000</v>
      </c>
      <c r="F137" s="108">
        <f t="shared" ref="F137:G137" si="10">F138</f>
        <v>9000</v>
      </c>
      <c r="G137" s="108">
        <f t="shared" si="10"/>
        <v>0</v>
      </c>
      <c r="H137" s="145">
        <f>G137/F137*100</f>
        <v>0</v>
      </c>
    </row>
    <row r="138" spans="1:8" ht="14.1" customHeight="1" thickBot="1" x14ac:dyDescent="0.3">
      <c r="A138" s="31"/>
      <c r="B138" s="8">
        <v>637</v>
      </c>
      <c r="C138" s="7" t="s">
        <v>55</v>
      </c>
      <c r="D138" s="8" t="s">
        <v>59</v>
      </c>
      <c r="E138" s="21">
        <v>4000</v>
      </c>
      <c r="F138" s="21">
        <v>9000</v>
      </c>
      <c r="G138" s="21">
        <v>0</v>
      </c>
      <c r="H138" s="137">
        <f>G138/F138*100</f>
        <v>0</v>
      </c>
    </row>
    <row r="139" spans="1:8" ht="14.1" customHeight="1" thickBot="1" x14ac:dyDescent="0.3">
      <c r="A139" s="31"/>
      <c r="B139" s="8"/>
      <c r="C139" s="7"/>
      <c r="D139" s="32"/>
      <c r="E139" s="23"/>
      <c r="F139" s="23"/>
      <c r="G139" s="23"/>
      <c r="H139" s="134"/>
    </row>
    <row r="140" spans="1:8" ht="14.1" customHeight="1" thickBot="1" x14ac:dyDescent="0.3">
      <c r="A140" s="132" t="s">
        <v>167</v>
      </c>
      <c r="B140" s="5"/>
      <c r="C140" s="4"/>
      <c r="D140" s="5" t="s">
        <v>60</v>
      </c>
      <c r="E140" s="108">
        <f>E141+E142+E144+E143</f>
        <v>6560</v>
      </c>
      <c r="F140" s="108">
        <f>F141+F142+F144+F143</f>
        <v>6560</v>
      </c>
      <c r="G140" s="108">
        <f>G141+G142+G144</f>
        <v>0</v>
      </c>
      <c r="H140" s="133">
        <f>G140/F140*100</f>
        <v>0</v>
      </c>
    </row>
    <row r="141" spans="1:8" ht="14.1" customHeight="1" thickBot="1" x14ac:dyDescent="0.3">
      <c r="A141" s="31"/>
      <c r="B141" s="8">
        <v>620</v>
      </c>
      <c r="C141" s="7">
        <v>41</v>
      </c>
      <c r="D141" s="8" t="s">
        <v>30</v>
      </c>
      <c r="E141" s="21"/>
      <c r="F141" s="21"/>
      <c r="G141" s="21"/>
      <c r="H141" s="155"/>
    </row>
    <row r="142" spans="1:8" ht="14.1" customHeight="1" thickBot="1" x14ac:dyDescent="0.3">
      <c r="A142" s="31"/>
      <c r="B142" s="8">
        <v>633</v>
      </c>
      <c r="C142" s="7">
        <v>41</v>
      </c>
      <c r="D142" s="8" t="s">
        <v>33</v>
      </c>
      <c r="E142" s="21">
        <v>5360</v>
      </c>
      <c r="F142" s="21">
        <v>5360</v>
      </c>
      <c r="G142" s="21">
        <v>0</v>
      </c>
      <c r="H142" s="137">
        <f t="shared" ref="H142:H144" si="11">G142/F142*100</f>
        <v>0</v>
      </c>
    </row>
    <row r="143" spans="1:8" ht="14.1" customHeight="1" thickBot="1" x14ac:dyDescent="0.3">
      <c r="A143" s="31"/>
      <c r="B143" s="8">
        <v>635</v>
      </c>
      <c r="C143" s="7">
        <v>41</v>
      </c>
      <c r="D143" s="8" t="s">
        <v>184</v>
      </c>
      <c r="E143" s="21">
        <v>1000</v>
      </c>
      <c r="F143" s="21">
        <v>1000</v>
      </c>
      <c r="G143" s="21">
        <v>0</v>
      </c>
      <c r="H143" s="137">
        <f t="shared" si="11"/>
        <v>0</v>
      </c>
    </row>
    <row r="144" spans="1:8" ht="14.1" customHeight="1" thickBot="1" x14ac:dyDescent="0.3">
      <c r="A144" s="31"/>
      <c r="B144" s="8">
        <v>637</v>
      </c>
      <c r="C144" s="7">
        <v>41</v>
      </c>
      <c r="D144" s="8" t="s">
        <v>37</v>
      </c>
      <c r="E144" s="21">
        <v>200</v>
      </c>
      <c r="F144" s="21">
        <v>200</v>
      </c>
      <c r="G144" s="21">
        <v>0</v>
      </c>
      <c r="H144" s="137">
        <f t="shared" si="11"/>
        <v>0</v>
      </c>
    </row>
    <row r="145" spans="1:8" ht="14.1" customHeight="1" thickBot="1" x14ac:dyDescent="0.3">
      <c r="A145" s="71"/>
      <c r="B145" s="12"/>
      <c r="C145" s="11"/>
      <c r="D145" s="12"/>
      <c r="E145" s="22"/>
      <c r="F145" s="22"/>
      <c r="G145" s="22"/>
      <c r="H145" s="142"/>
    </row>
    <row r="146" spans="1:8" ht="28.35" customHeight="1" thickBot="1" x14ac:dyDescent="0.3">
      <c r="A146" s="132" t="s">
        <v>168</v>
      </c>
      <c r="B146" s="5"/>
      <c r="C146" s="4"/>
      <c r="D146" s="5" t="s">
        <v>61</v>
      </c>
      <c r="E146" s="108">
        <f>E147</f>
        <v>7040</v>
      </c>
      <c r="F146" s="108">
        <f t="shared" ref="F146:G146" si="12">F147</f>
        <v>7040</v>
      </c>
      <c r="G146" s="108">
        <f t="shared" si="12"/>
        <v>1320</v>
      </c>
      <c r="H146" s="145">
        <f>G146/F146*100</f>
        <v>18.75</v>
      </c>
    </row>
    <row r="147" spans="1:8" ht="14.1" customHeight="1" thickBot="1" x14ac:dyDescent="0.3">
      <c r="A147" s="31"/>
      <c r="B147" s="8">
        <v>637</v>
      </c>
      <c r="C147" s="7">
        <v>41</v>
      </c>
      <c r="D147" s="8" t="s">
        <v>44</v>
      </c>
      <c r="E147" s="21">
        <v>7040</v>
      </c>
      <c r="F147" s="21">
        <v>7040</v>
      </c>
      <c r="G147" s="21">
        <v>1320</v>
      </c>
      <c r="H147" s="137">
        <f>G147/F147*100</f>
        <v>18.75</v>
      </c>
    </row>
    <row r="148" spans="1:8" ht="14.1" customHeight="1" thickBot="1" x14ac:dyDescent="0.3">
      <c r="A148" s="31"/>
      <c r="B148" s="8"/>
      <c r="C148" s="7"/>
      <c r="D148" s="32"/>
      <c r="E148" s="23"/>
      <c r="F148" s="23"/>
      <c r="G148" s="23"/>
      <c r="H148" s="134"/>
    </row>
    <row r="149" spans="1:8" ht="14.1" customHeight="1" thickBot="1" x14ac:dyDescent="0.3">
      <c r="A149" s="132" t="s">
        <v>169</v>
      </c>
      <c r="B149" s="5"/>
      <c r="C149" s="4"/>
      <c r="D149" s="5" t="s">
        <v>63</v>
      </c>
      <c r="E149" s="108">
        <f>E150+E158</f>
        <v>266524</v>
      </c>
      <c r="F149" s="108">
        <f>F150+F158</f>
        <v>212915</v>
      </c>
      <c r="G149" s="108">
        <f>G150+G158</f>
        <v>41529.599999999999</v>
      </c>
      <c r="H149" s="145">
        <f>G149/F149*100</f>
        <v>19.505248573374352</v>
      </c>
    </row>
    <row r="150" spans="1:8" ht="14.1" customHeight="1" thickBot="1" x14ac:dyDescent="0.3">
      <c r="A150" s="79"/>
      <c r="B150" s="80"/>
      <c r="C150" s="81"/>
      <c r="D150" s="39" t="s">
        <v>64</v>
      </c>
      <c r="E150" s="110">
        <f>E151+E152+E154+E155+E156</f>
        <v>126274</v>
      </c>
      <c r="F150" s="110">
        <f>F151+F152+F154+F155+F156</f>
        <v>61565</v>
      </c>
      <c r="G150" s="110">
        <f>G151+G152+G154+G155+G156</f>
        <v>19487.98</v>
      </c>
      <c r="H150" s="138">
        <f>G150/F150*100</f>
        <v>31.654316575976608</v>
      </c>
    </row>
    <row r="151" spans="1:8" ht="49.5" customHeight="1" thickBot="1" x14ac:dyDescent="0.3">
      <c r="A151" s="105"/>
      <c r="B151" s="73">
        <v>610</v>
      </c>
      <c r="C151" s="82" t="s">
        <v>65</v>
      </c>
      <c r="D151" s="73" t="s">
        <v>66</v>
      </c>
      <c r="E151" s="225">
        <v>83695</v>
      </c>
      <c r="F151" s="225">
        <v>41680</v>
      </c>
      <c r="G151" s="225">
        <v>13962.06</v>
      </c>
      <c r="H151" s="143">
        <f>G151/F151*100</f>
        <v>33.498224568138198</v>
      </c>
    </row>
    <row r="152" spans="1:8" ht="21.15" customHeight="1" x14ac:dyDescent="0.25">
      <c r="A152" s="261"/>
      <c r="B152" s="263">
        <v>620</v>
      </c>
      <c r="C152" s="203" t="s">
        <v>67</v>
      </c>
      <c r="D152" s="263" t="s">
        <v>69</v>
      </c>
      <c r="E152" s="265">
        <v>29255</v>
      </c>
      <c r="F152" s="265">
        <v>14280</v>
      </c>
      <c r="G152" s="265">
        <v>4189.8500000000004</v>
      </c>
      <c r="H152" s="283">
        <f>G152/F152*100</f>
        <v>29.340686274509807</v>
      </c>
    </row>
    <row r="153" spans="1:8" ht="21.15" customHeight="1" thickBot="1" x14ac:dyDescent="0.3">
      <c r="A153" s="262"/>
      <c r="B153" s="264"/>
      <c r="C153" s="203" t="s">
        <v>68</v>
      </c>
      <c r="D153" s="264"/>
      <c r="E153" s="266"/>
      <c r="F153" s="266"/>
      <c r="G153" s="266"/>
      <c r="H153" s="284"/>
    </row>
    <row r="154" spans="1:8" ht="21.15" customHeight="1" thickBot="1" x14ac:dyDescent="0.3">
      <c r="A154" s="200"/>
      <c r="B154" s="201">
        <v>633</v>
      </c>
      <c r="C154" s="204" t="s">
        <v>70</v>
      </c>
      <c r="D154" s="201" t="s">
        <v>33</v>
      </c>
      <c r="E154" s="226">
        <v>3564</v>
      </c>
      <c r="F154" s="226">
        <v>2000</v>
      </c>
      <c r="G154" s="226">
        <v>0</v>
      </c>
      <c r="H154" s="202">
        <f>G154/F154*100</f>
        <v>0</v>
      </c>
    </row>
    <row r="155" spans="1:8" ht="42.6" customHeight="1" thickBot="1" x14ac:dyDescent="0.3">
      <c r="A155" s="105"/>
      <c r="B155" s="73">
        <v>637</v>
      </c>
      <c r="C155" s="82">
        <v>41</v>
      </c>
      <c r="D155" s="73" t="s">
        <v>44</v>
      </c>
      <c r="E155" s="225">
        <v>7360</v>
      </c>
      <c r="F155" s="225">
        <v>3330</v>
      </c>
      <c r="G155" s="225">
        <v>946.85</v>
      </c>
      <c r="H155" s="143">
        <f>G155/F155*100</f>
        <v>28.433933933933936</v>
      </c>
    </row>
    <row r="156" spans="1:8" ht="28.35" customHeight="1" thickBot="1" x14ac:dyDescent="0.3">
      <c r="A156" s="105"/>
      <c r="B156" s="73">
        <v>642</v>
      </c>
      <c r="C156" s="82">
        <v>41</v>
      </c>
      <c r="D156" s="73" t="s">
        <v>71</v>
      </c>
      <c r="E156" s="211">
        <v>2400</v>
      </c>
      <c r="F156" s="211">
        <v>275</v>
      </c>
      <c r="G156" s="211">
        <v>389.22</v>
      </c>
      <c r="H156" s="143">
        <f>G156/F156*100</f>
        <v>141.53454545454548</v>
      </c>
    </row>
    <row r="157" spans="1:8" ht="14.1" customHeight="1" thickBot="1" x14ac:dyDescent="0.3">
      <c r="A157" s="71"/>
      <c r="B157" s="12"/>
      <c r="C157" s="11"/>
      <c r="D157" s="12"/>
      <c r="E157" s="125"/>
      <c r="F157" s="125"/>
      <c r="G157" s="125"/>
      <c r="H157" s="146"/>
    </row>
    <row r="158" spans="1:8" ht="14.1" customHeight="1" thickBot="1" x14ac:dyDescent="0.3">
      <c r="A158" s="79"/>
      <c r="B158" s="80"/>
      <c r="C158" s="81"/>
      <c r="D158" s="39" t="s">
        <v>72</v>
      </c>
      <c r="E158" s="110">
        <f>E159+E160+E161+E162+E163+E164</f>
        <v>140250</v>
      </c>
      <c r="F158" s="110">
        <f t="shared" ref="F158:G158" si="13">F159+F160+F161+F162+F163+F164</f>
        <v>151350</v>
      </c>
      <c r="G158" s="110">
        <f t="shared" si="13"/>
        <v>22041.62</v>
      </c>
      <c r="H158" s="138">
        <f>G158/F158*100</f>
        <v>14.563343244136107</v>
      </c>
    </row>
    <row r="159" spans="1:8" ht="14.1" customHeight="1" thickBot="1" x14ac:dyDescent="0.3">
      <c r="A159" s="105"/>
      <c r="B159" s="73">
        <v>632</v>
      </c>
      <c r="C159" s="74">
        <v>41</v>
      </c>
      <c r="D159" s="73" t="s">
        <v>32</v>
      </c>
      <c r="E159" s="121">
        <v>1500</v>
      </c>
      <c r="F159" s="121">
        <v>3000</v>
      </c>
      <c r="G159" s="121">
        <v>116</v>
      </c>
      <c r="H159" s="143">
        <f>G159/F159*100</f>
        <v>3.8666666666666667</v>
      </c>
    </row>
    <row r="160" spans="1:8" ht="14.1" customHeight="1" thickBot="1" x14ac:dyDescent="0.3">
      <c r="A160" s="105"/>
      <c r="B160" s="73">
        <v>633</v>
      </c>
      <c r="C160" s="74" t="s">
        <v>73</v>
      </c>
      <c r="D160" s="73" t="s">
        <v>33</v>
      </c>
      <c r="E160" s="121">
        <v>8300</v>
      </c>
      <c r="F160" s="121">
        <v>8500</v>
      </c>
      <c r="G160" s="121">
        <v>1597.3</v>
      </c>
      <c r="H160" s="143">
        <f t="shared" ref="H160:H164" si="14">G160/F160*100</f>
        <v>18.79176470588235</v>
      </c>
    </row>
    <row r="161" spans="1:8" ht="14.1" customHeight="1" thickBot="1" x14ac:dyDescent="0.3">
      <c r="A161" s="105"/>
      <c r="B161" s="73">
        <v>635</v>
      </c>
      <c r="C161" s="74">
        <v>41</v>
      </c>
      <c r="D161" s="73" t="s">
        <v>35</v>
      </c>
      <c r="E161" s="121">
        <v>122700</v>
      </c>
      <c r="F161" s="121">
        <v>122700</v>
      </c>
      <c r="G161" s="121">
        <v>7810.32</v>
      </c>
      <c r="H161" s="143">
        <f t="shared" si="14"/>
        <v>6.3653789731051349</v>
      </c>
    </row>
    <row r="162" spans="1:8" ht="14.1" customHeight="1" thickBot="1" x14ac:dyDescent="0.3">
      <c r="A162" s="105"/>
      <c r="B162" s="73">
        <v>635</v>
      </c>
      <c r="C162" s="74" t="s">
        <v>20</v>
      </c>
      <c r="D162" s="73" t="s">
        <v>35</v>
      </c>
      <c r="E162" s="121">
        <v>0</v>
      </c>
      <c r="F162" s="121">
        <v>8000</v>
      </c>
      <c r="G162" s="121">
        <v>8000</v>
      </c>
      <c r="H162" s="143">
        <f t="shared" si="14"/>
        <v>100</v>
      </c>
    </row>
    <row r="163" spans="1:8" ht="14.1" customHeight="1" thickBot="1" x14ac:dyDescent="0.3">
      <c r="A163" s="105"/>
      <c r="B163" s="73">
        <v>636</v>
      </c>
      <c r="C163" s="74">
        <v>41</v>
      </c>
      <c r="D163" s="73" t="s">
        <v>74</v>
      </c>
      <c r="E163" s="121">
        <v>1250</v>
      </c>
      <c r="F163" s="121">
        <v>2250</v>
      </c>
      <c r="G163" s="121">
        <v>914.4</v>
      </c>
      <c r="H163" s="143">
        <f t="shared" si="14"/>
        <v>40.64</v>
      </c>
    </row>
    <row r="164" spans="1:8" ht="14.1" customHeight="1" thickBot="1" x14ac:dyDescent="0.3">
      <c r="A164" s="105"/>
      <c r="B164" s="73">
        <v>637</v>
      </c>
      <c r="C164" s="74">
        <v>41</v>
      </c>
      <c r="D164" s="73" t="s">
        <v>44</v>
      </c>
      <c r="E164" s="121">
        <v>6500</v>
      </c>
      <c r="F164" s="121">
        <v>6900</v>
      </c>
      <c r="G164" s="121">
        <v>3603.6</v>
      </c>
      <c r="H164" s="143">
        <f t="shared" si="14"/>
        <v>52.226086956521733</v>
      </c>
    </row>
    <row r="184" spans="1:8" ht="11.25" customHeight="1" thickBot="1" x14ac:dyDescent="0.3"/>
    <row r="185" spans="1:8" ht="26.4" x14ac:dyDescent="0.25">
      <c r="A185" s="253" t="s">
        <v>75</v>
      </c>
      <c r="B185" s="253" t="s">
        <v>0</v>
      </c>
      <c r="C185" s="251" t="s">
        <v>1</v>
      </c>
      <c r="D185" s="251" t="s">
        <v>2</v>
      </c>
      <c r="E185" s="257" t="s">
        <v>183</v>
      </c>
      <c r="F185" s="205" t="s">
        <v>3</v>
      </c>
      <c r="G185" s="257" t="s">
        <v>182</v>
      </c>
      <c r="H185" s="279" t="s">
        <v>5</v>
      </c>
    </row>
    <row r="186" spans="1:8" ht="21" customHeight="1" thickBot="1" x14ac:dyDescent="0.3">
      <c r="A186" s="254"/>
      <c r="B186" s="254"/>
      <c r="C186" s="252"/>
      <c r="D186" s="252"/>
      <c r="E186" s="258"/>
      <c r="F186" s="70">
        <v>2019</v>
      </c>
      <c r="G186" s="258"/>
      <c r="H186" s="280"/>
    </row>
    <row r="187" spans="1:8" ht="14.4" thickBot="1" x14ac:dyDescent="0.3">
      <c r="A187" s="194" t="s">
        <v>170</v>
      </c>
      <c r="B187" s="51"/>
      <c r="C187" s="53"/>
      <c r="D187" s="51" t="s">
        <v>76</v>
      </c>
      <c r="E187" s="112">
        <f>E188+E192+E194</f>
        <v>11652</v>
      </c>
      <c r="F187" s="112">
        <f t="shared" ref="F187:G187" si="15">F188+F192+F194</f>
        <v>12652</v>
      </c>
      <c r="G187" s="112">
        <f t="shared" si="15"/>
        <v>3532.15</v>
      </c>
      <c r="H187" s="140">
        <f>G187/F187*100</f>
        <v>27.917720518495099</v>
      </c>
    </row>
    <row r="188" spans="1:8" ht="14.4" thickBot="1" x14ac:dyDescent="0.3">
      <c r="A188" s="34"/>
      <c r="B188" s="35"/>
      <c r="C188" s="37"/>
      <c r="D188" s="39" t="s">
        <v>80</v>
      </c>
      <c r="E188" s="110">
        <f>E189+E190+E191</f>
        <v>5812</v>
      </c>
      <c r="F188" s="110">
        <f t="shared" ref="F188:G188" si="16">F189+F190+F191</f>
        <v>6812</v>
      </c>
      <c r="G188" s="110">
        <f t="shared" si="16"/>
        <v>2586.7799999999997</v>
      </c>
      <c r="H188" s="138">
        <f>G188/F188*100</f>
        <v>37.973869641808569</v>
      </c>
    </row>
    <row r="189" spans="1:8" ht="13.8" thickBot="1" x14ac:dyDescent="0.3">
      <c r="A189" s="72"/>
      <c r="B189" s="73">
        <v>620</v>
      </c>
      <c r="C189" s="74">
        <v>41</v>
      </c>
      <c r="D189" s="73" t="s">
        <v>84</v>
      </c>
      <c r="E189" s="121">
        <v>262</v>
      </c>
      <c r="F189" s="121">
        <v>262</v>
      </c>
      <c r="G189" s="121">
        <v>60.08</v>
      </c>
      <c r="H189" s="143">
        <f>G189/F189*100</f>
        <v>22.931297709923665</v>
      </c>
    </row>
    <row r="190" spans="1:8" ht="13.8" thickBot="1" x14ac:dyDescent="0.3">
      <c r="A190" s="72"/>
      <c r="B190" s="73">
        <v>637</v>
      </c>
      <c r="C190" s="74">
        <v>41</v>
      </c>
      <c r="D190" s="73" t="s">
        <v>44</v>
      </c>
      <c r="E190" s="121">
        <v>5550</v>
      </c>
      <c r="F190" s="121">
        <v>6550</v>
      </c>
      <c r="G190" s="121">
        <v>2526.6999999999998</v>
      </c>
      <c r="H190" s="143">
        <f t="shared" ref="H190" si="17">G190/F190*100</f>
        <v>38.57557251908397</v>
      </c>
    </row>
    <row r="191" spans="1:8" ht="13.8" thickBot="1" x14ac:dyDescent="0.3">
      <c r="A191" s="104"/>
      <c r="B191" s="8"/>
      <c r="C191" s="7"/>
      <c r="D191" s="8"/>
      <c r="E191" s="21"/>
      <c r="F191" s="21"/>
      <c r="G191" s="21"/>
      <c r="H191" s="137"/>
    </row>
    <row r="192" spans="1:8" ht="14.4" thickBot="1" x14ac:dyDescent="0.3">
      <c r="A192" s="33"/>
      <c r="B192" s="35"/>
      <c r="C192" s="37"/>
      <c r="D192" s="39" t="s">
        <v>89</v>
      </c>
      <c r="E192" s="110">
        <f>E193</f>
        <v>4800</v>
      </c>
      <c r="F192" s="110">
        <f t="shared" ref="F192:G192" si="18">F193</f>
        <v>4800</v>
      </c>
      <c r="G192" s="110">
        <f t="shared" si="18"/>
        <v>591.29999999999995</v>
      </c>
      <c r="H192" s="138">
        <f>G192/F192*100</f>
        <v>12.31875</v>
      </c>
    </row>
    <row r="193" spans="1:8" ht="13.8" thickBot="1" x14ac:dyDescent="0.3">
      <c r="A193" s="104"/>
      <c r="B193" s="8">
        <v>635</v>
      </c>
      <c r="C193" s="7" t="s">
        <v>55</v>
      </c>
      <c r="D193" s="8" t="s">
        <v>35</v>
      </c>
      <c r="E193" s="21">
        <v>4800</v>
      </c>
      <c r="F193" s="21">
        <v>4800</v>
      </c>
      <c r="G193" s="21">
        <v>591.29999999999995</v>
      </c>
      <c r="H193" s="137">
        <f>G193/F193*100</f>
        <v>12.31875</v>
      </c>
    </row>
    <row r="194" spans="1:8" ht="14.4" thickBot="1" x14ac:dyDescent="0.3">
      <c r="A194" s="87"/>
      <c r="B194" s="88"/>
      <c r="C194" s="89"/>
      <c r="D194" s="88" t="s">
        <v>91</v>
      </c>
      <c r="E194" s="126">
        <f>E195+E196+E197</f>
        <v>1040</v>
      </c>
      <c r="F194" s="126">
        <f>F195+F196+F197</f>
        <v>1040</v>
      </c>
      <c r="G194" s="126">
        <f>G195+G196+G197</f>
        <v>354.07</v>
      </c>
      <c r="H194" s="147">
        <f>G194/F194*100</f>
        <v>34.045192307692304</v>
      </c>
    </row>
    <row r="195" spans="1:8" ht="13.8" thickBot="1" x14ac:dyDescent="0.3">
      <c r="A195" s="104"/>
      <c r="B195" s="8">
        <v>632</v>
      </c>
      <c r="C195" s="7">
        <v>41</v>
      </c>
      <c r="D195" s="8" t="s">
        <v>92</v>
      </c>
      <c r="E195" s="21">
        <v>360</v>
      </c>
      <c r="F195" s="21">
        <v>360</v>
      </c>
      <c r="G195" s="21">
        <v>118.07</v>
      </c>
      <c r="H195" s="137">
        <f>G195/F195*100</f>
        <v>32.797222222222224</v>
      </c>
    </row>
    <row r="196" spans="1:8" ht="13.8" thickBot="1" x14ac:dyDescent="0.3">
      <c r="A196" s="104"/>
      <c r="B196" s="8">
        <v>635</v>
      </c>
      <c r="C196" s="7">
        <v>41</v>
      </c>
      <c r="D196" s="8" t="s">
        <v>35</v>
      </c>
      <c r="E196" s="21">
        <v>150</v>
      </c>
      <c r="F196" s="21">
        <v>150</v>
      </c>
      <c r="G196" s="21">
        <v>0</v>
      </c>
      <c r="H196" s="137"/>
    </row>
    <row r="197" spans="1:8" ht="13.8" thickBot="1" x14ac:dyDescent="0.3">
      <c r="A197" s="213"/>
      <c r="B197" s="8">
        <v>637</v>
      </c>
      <c r="C197" s="7">
        <v>41</v>
      </c>
      <c r="D197" s="8" t="s">
        <v>44</v>
      </c>
      <c r="E197" s="21">
        <v>530</v>
      </c>
      <c r="F197" s="21">
        <v>530</v>
      </c>
      <c r="G197" s="21">
        <v>236</v>
      </c>
      <c r="H197" s="137"/>
    </row>
    <row r="198" spans="1:8" ht="13.8" thickBot="1" x14ac:dyDescent="0.3">
      <c r="A198" s="213"/>
      <c r="B198" s="8"/>
      <c r="C198" s="7"/>
      <c r="D198" s="8"/>
      <c r="E198" s="21"/>
      <c r="F198" s="21"/>
      <c r="G198" s="21"/>
      <c r="H198" s="137"/>
    </row>
    <row r="199" spans="1:8" ht="27" thickBot="1" x14ac:dyDescent="0.3">
      <c r="A199" s="107" t="s">
        <v>93</v>
      </c>
      <c r="B199" s="5"/>
      <c r="C199" s="4"/>
      <c r="D199" s="5" t="s">
        <v>94</v>
      </c>
      <c r="E199" s="108">
        <f>E200+E201+E202</f>
        <v>24407</v>
      </c>
      <c r="F199" s="108">
        <f>F200+F201+F202</f>
        <v>24707</v>
      </c>
      <c r="G199" s="108">
        <f>G200+G201+G202</f>
        <v>6792.04</v>
      </c>
      <c r="H199" s="145">
        <f>G199/F199*100</f>
        <v>27.490346865260857</v>
      </c>
    </row>
    <row r="200" spans="1:8" ht="13.8" thickBot="1" x14ac:dyDescent="0.3">
      <c r="A200" s="91"/>
      <c r="B200" s="61">
        <v>620</v>
      </c>
      <c r="C200" s="47">
        <v>41</v>
      </c>
      <c r="D200" s="61" t="s">
        <v>84</v>
      </c>
      <c r="E200" s="115">
        <v>560</v>
      </c>
      <c r="F200" s="115">
        <v>560</v>
      </c>
      <c r="G200" s="115">
        <v>173.23</v>
      </c>
      <c r="H200" s="148">
        <f>G200/F200*100</f>
        <v>30.93392857142857</v>
      </c>
    </row>
    <row r="201" spans="1:8" ht="13.8" thickBot="1" x14ac:dyDescent="0.3">
      <c r="A201" s="92"/>
      <c r="B201" s="63">
        <v>637</v>
      </c>
      <c r="C201" s="64">
        <v>41</v>
      </c>
      <c r="D201" s="63" t="s">
        <v>37</v>
      </c>
      <c r="E201" s="116">
        <v>23847</v>
      </c>
      <c r="F201" s="116">
        <v>24147</v>
      </c>
      <c r="G201" s="116">
        <v>6618.81</v>
      </c>
      <c r="H201" s="141">
        <f>G201/F201*100</f>
        <v>27.410485774630388</v>
      </c>
    </row>
    <row r="202" spans="1:8" ht="13.8" thickBot="1" x14ac:dyDescent="0.3">
      <c r="A202" s="93"/>
      <c r="B202" s="94"/>
      <c r="C202" s="68"/>
      <c r="D202" s="94"/>
      <c r="E202" s="119"/>
      <c r="F202" s="119"/>
      <c r="G202" s="119"/>
      <c r="H202" s="148"/>
    </row>
    <row r="203" spans="1:8" ht="13.8" thickBot="1" x14ac:dyDescent="0.3">
      <c r="A203" s="31"/>
      <c r="B203" s="32"/>
      <c r="C203" s="9"/>
      <c r="D203" s="32"/>
      <c r="E203" s="23"/>
      <c r="F203" s="23"/>
      <c r="G203" s="23"/>
      <c r="H203" s="134"/>
    </row>
    <row r="204" spans="1:8" ht="27" thickBot="1" x14ac:dyDescent="0.3">
      <c r="A204" s="107" t="s">
        <v>101</v>
      </c>
      <c r="B204" s="5"/>
      <c r="C204" s="4"/>
      <c r="D204" s="5" t="s">
        <v>102</v>
      </c>
      <c r="E204" s="108">
        <f>E205+E206+E207+E208+E209</f>
        <v>9218</v>
      </c>
      <c r="F204" s="108">
        <f t="shared" ref="F204:G204" si="19">F205+F206+F207+F208+F209</f>
        <v>9555</v>
      </c>
      <c r="G204" s="108">
        <f t="shared" si="19"/>
        <v>6723.630000000001</v>
      </c>
      <c r="H204" s="145">
        <f>G204/F204*100</f>
        <v>70.367660910518055</v>
      </c>
    </row>
    <row r="205" spans="1:8" ht="13.8" thickBot="1" x14ac:dyDescent="0.3">
      <c r="A205" s="31"/>
      <c r="B205" s="8">
        <v>610</v>
      </c>
      <c r="C205" s="7">
        <v>41</v>
      </c>
      <c r="D205" s="8" t="s">
        <v>50</v>
      </c>
      <c r="E205" s="21">
        <v>3175</v>
      </c>
      <c r="F205" s="21">
        <v>3425</v>
      </c>
      <c r="G205" s="21">
        <v>1882.15</v>
      </c>
      <c r="H205" s="137">
        <f>G205/F205*100</f>
        <v>54.953284671532856</v>
      </c>
    </row>
    <row r="206" spans="1:8" ht="13.8" thickBot="1" x14ac:dyDescent="0.3">
      <c r="A206" s="31"/>
      <c r="B206" s="8">
        <v>620</v>
      </c>
      <c r="C206" s="7">
        <v>41</v>
      </c>
      <c r="D206" s="8" t="s">
        <v>30</v>
      </c>
      <c r="E206" s="21">
        <v>1110</v>
      </c>
      <c r="F206" s="21">
        <v>1197</v>
      </c>
      <c r="G206" s="21">
        <v>657.63</v>
      </c>
      <c r="H206" s="137">
        <f t="shared" ref="H206:H209" si="20">G206/F206*100</f>
        <v>54.939849624060159</v>
      </c>
    </row>
    <row r="207" spans="1:8" ht="13.8" thickBot="1" x14ac:dyDescent="0.3">
      <c r="A207" s="31"/>
      <c r="B207" s="8">
        <v>632</v>
      </c>
      <c r="C207" s="7">
        <v>41</v>
      </c>
      <c r="D207" s="8" t="s">
        <v>32</v>
      </c>
      <c r="E207" s="21">
        <v>4800</v>
      </c>
      <c r="F207" s="21">
        <v>4800</v>
      </c>
      <c r="G207" s="21">
        <v>4183.8500000000004</v>
      </c>
      <c r="H207" s="137">
        <f t="shared" si="20"/>
        <v>87.163541666666674</v>
      </c>
    </row>
    <row r="208" spans="1:8" ht="13.8" thickBot="1" x14ac:dyDescent="0.3">
      <c r="A208" s="104"/>
      <c r="B208" s="8">
        <v>633</v>
      </c>
      <c r="C208" s="7">
        <v>41</v>
      </c>
      <c r="D208" s="8" t="s">
        <v>33</v>
      </c>
      <c r="E208" s="21">
        <v>100</v>
      </c>
      <c r="F208" s="21">
        <v>100</v>
      </c>
      <c r="G208" s="21">
        <v>0</v>
      </c>
      <c r="H208" s="137">
        <f t="shared" si="20"/>
        <v>0</v>
      </c>
    </row>
    <row r="209" spans="1:8" ht="27" thickBot="1" x14ac:dyDescent="0.3">
      <c r="A209" s="31"/>
      <c r="B209" s="8">
        <v>642</v>
      </c>
      <c r="C209" s="7">
        <v>41</v>
      </c>
      <c r="D209" s="8" t="s">
        <v>38</v>
      </c>
      <c r="E209" s="21">
        <v>33</v>
      </c>
      <c r="F209" s="21">
        <v>33</v>
      </c>
      <c r="G209" s="21">
        <v>0</v>
      </c>
      <c r="H209" s="137">
        <f t="shared" si="20"/>
        <v>0</v>
      </c>
    </row>
    <row r="210" spans="1:8" ht="13.8" thickBot="1" x14ac:dyDescent="0.3">
      <c r="A210" s="105"/>
      <c r="B210" s="77"/>
      <c r="C210" s="78"/>
      <c r="D210" s="77"/>
      <c r="E210" s="123"/>
      <c r="F210" s="123"/>
      <c r="G210" s="123"/>
      <c r="H210" s="144"/>
    </row>
    <row r="211" spans="1:8" ht="14.4" thickBot="1" x14ac:dyDescent="0.3">
      <c r="A211" s="132" t="s">
        <v>171</v>
      </c>
      <c r="B211" s="5"/>
      <c r="C211" s="4"/>
      <c r="D211" s="5" t="s">
        <v>112</v>
      </c>
      <c r="E211" s="108">
        <f>E212+E213</f>
        <v>7020</v>
      </c>
      <c r="F211" s="108">
        <f t="shared" ref="F211:G211" si="21">F212+F213</f>
        <v>7020</v>
      </c>
      <c r="G211" s="108">
        <f t="shared" si="21"/>
        <v>3576.7599999999998</v>
      </c>
      <c r="H211" s="145">
        <f>G211/F211*100</f>
        <v>50.950997150997146</v>
      </c>
    </row>
    <row r="212" spans="1:8" ht="13.8" thickBot="1" x14ac:dyDescent="0.3">
      <c r="A212" s="31"/>
      <c r="B212" s="8">
        <v>620</v>
      </c>
      <c r="C212" s="7">
        <v>41</v>
      </c>
      <c r="D212" s="8" t="s">
        <v>30</v>
      </c>
      <c r="E212" s="21">
        <v>265</v>
      </c>
      <c r="F212" s="21">
        <v>265</v>
      </c>
      <c r="G212" s="21">
        <v>77.08</v>
      </c>
      <c r="H212" s="137">
        <f>G212/F212*100</f>
        <v>29.086792452830188</v>
      </c>
    </row>
    <row r="213" spans="1:8" ht="13.8" thickBot="1" x14ac:dyDescent="0.3">
      <c r="A213" s="31"/>
      <c r="B213" s="8">
        <v>637</v>
      </c>
      <c r="C213" s="7">
        <v>41</v>
      </c>
      <c r="D213" s="8" t="s">
        <v>37</v>
      </c>
      <c r="E213" s="21">
        <v>6755</v>
      </c>
      <c r="F213" s="21">
        <v>6755</v>
      </c>
      <c r="G213" s="21">
        <v>3499.68</v>
      </c>
      <c r="H213" s="137">
        <f>G213/F213*100</f>
        <v>51.808734270910442</v>
      </c>
    </row>
    <row r="214" spans="1:8" ht="13.8" thickBot="1" x14ac:dyDescent="0.3">
      <c r="A214" s="71"/>
      <c r="B214" s="12"/>
      <c r="C214" s="11"/>
      <c r="D214" s="12"/>
      <c r="E214" s="22"/>
      <c r="F214" s="22"/>
      <c r="G214" s="22"/>
      <c r="H214" s="142"/>
    </row>
    <row r="215" spans="1:8" ht="14.4" thickBot="1" x14ac:dyDescent="0.3">
      <c r="A215" s="107" t="s">
        <v>117</v>
      </c>
      <c r="B215" s="5"/>
      <c r="C215" s="4"/>
      <c r="D215" s="5" t="s">
        <v>118</v>
      </c>
      <c r="E215" s="108">
        <f>E216</f>
        <v>3000</v>
      </c>
      <c r="F215" s="108">
        <f t="shared" ref="F215:G215" si="22">F216</f>
        <v>3300</v>
      </c>
      <c r="G215" s="108">
        <f t="shared" si="22"/>
        <v>2478</v>
      </c>
      <c r="H215" s="145">
        <f>G215/F215*100</f>
        <v>75.090909090909079</v>
      </c>
    </row>
    <row r="216" spans="1:8" ht="13.8" thickBot="1" x14ac:dyDescent="0.3">
      <c r="A216" s="91"/>
      <c r="B216" s="61">
        <v>637</v>
      </c>
      <c r="C216" s="47">
        <v>41</v>
      </c>
      <c r="D216" s="61" t="s">
        <v>37</v>
      </c>
      <c r="E216" s="115">
        <v>3000</v>
      </c>
      <c r="F216" s="115">
        <v>3300</v>
      </c>
      <c r="G216" s="115">
        <v>2478</v>
      </c>
      <c r="H216" s="141">
        <f>G216/F216*100</f>
        <v>75.090909090909079</v>
      </c>
    </row>
    <row r="217" spans="1:8" ht="13.8" thickBot="1" x14ac:dyDescent="0.3">
      <c r="A217" s="93"/>
      <c r="B217" s="66"/>
      <c r="C217" s="67"/>
      <c r="D217" s="66"/>
      <c r="E217" s="120"/>
      <c r="F217" s="120"/>
      <c r="G217" s="120"/>
      <c r="H217" s="149"/>
    </row>
    <row r="218" spans="1:8" ht="13.8" thickBot="1" x14ac:dyDescent="0.3">
      <c r="A218" s="31"/>
      <c r="B218" s="8"/>
      <c r="C218" s="7"/>
      <c r="D218" s="8"/>
      <c r="E218" s="21"/>
      <c r="F218" s="21"/>
      <c r="G218" s="21"/>
      <c r="H218" s="137"/>
    </row>
    <row r="219" spans="1:8" ht="13.8" x14ac:dyDescent="0.25">
      <c r="A219" s="267" t="s">
        <v>121</v>
      </c>
      <c r="B219" s="267"/>
      <c r="C219" s="269"/>
      <c r="D219" s="95" t="s">
        <v>122</v>
      </c>
      <c r="E219" s="271">
        <f>E221+E222+E224+E225+E223</f>
        <v>11810</v>
      </c>
      <c r="F219" s="271">
        <f>F221+F222+F224+F225+F223</f>
        <v>11510</v>
      </c>
      <c r="G219" s="271">
        <f>G221+G222+G224+G225+G223</f>
        <v>1448.71</v>
      </c>
      <c r="H219" s="281">
        <f>G219/F219*100</f>
        <v>12.586533449174631</v>
      </c>
    </row>
    <row r="220" spans="1:8" ht="14.4" thickBot="1" x14ac:dyDescent="0.3">
      <c r="A220" s="268"/>
      <c r="B220" s="268"/>
      <c r="C220" s="270"/>
      <c r="D220" s="96" t="s">
        <v>123</v>
      </c>
      <c r="E220" s="272"/>
      <c r="F220" s="272"/>
      <c r="G220" s="272"/>
      <c r="H220" s="282"/>
    </row>
    <row r="221" spans="1:8" ht="13.8" thickBot="1" x14ac:dyDescent="0.3">
      <c r="A221" s="72"/>
      <c r="B221" s="73">
        <v>620</v>
      </c>
      <c r="C221" s="74">
        <v>41</v>
      </c>
      <c r="D221" s="73" t="s">
        <v>30</v>
      </c>
      <c r="E221" s="121">
        <v>1090</v>
      </c>
      <c r="F221" s="121">
        <v>1090</v>
      </c>
      <c r="G221" s="121">
        <v>148.52000000000001</v>
      </c>
      <c r="H221" s="143">
        <f>G221/F221*100</f>
        <v>13.625688073394496</v>
      </c>
    </row>
    <row r="222" spans="1:8" ht="13.8" thickBot="1" x14ac:dyDescent="0.3">
      <c r="A222" s="72"/>
      <c r="B222" s="73">
        <v>633</v>
      </c>
      <c r="C222" s="74">
        <v>41</v>
      </c>
      <c r="D222" s="73" t="s">
        <v>33</v>
      </c>
      <c r="E222" s="121">
        <v>740</v>
      </c>
      <c r="F222" s="121">
        <v>440</v>
      </c>
      <c r="G222" s="121">
        <v>153.19</v>
      </c>
      <c r="H222" s="143">
        <f t="shared" ref="H222:H225" si="23">G222/F222*100</f>
        <v>34.815909090909095</v>
      </c>
    </row>
    <row r="223" spans="1:8" ht="13.8" thickBot="1" x14ac:dyDescent="0.3">
      <c r="A223" s="72"/>
      <c r="B223" s="73">
        <v>636</v>
      </c>
      <c r="C223" s="74">
        <v>41</v>
      </c>
      <c r="D223" s="73" t="s">
        <v>74</v>
      </c>
      <c r="E223" s="121">
        <v>360</v>
      </c>
      <c r="F223" s="121">
        <v>360</v>
      </c>
      <c r="G223" s="121">
        <v>160</v>
      </c>
      <c r="H223" s="143">
        <f t="shared" si="23"/>
        <v>44.444444444444443</v>
      </c>
    </row>
    <row r="224" spans="1:8" ht="13.8" thickBot="1" x14ac:dyDescent="0.3">
      <c r="A224" s="72"/>
      <c r="B224" s="73">
        <v>637</v>
      </c>
      <c r="C224" s="74">
        <v>41</v>
      </c>
      <c r="D224" s="73" t="s">
        <v>37</v>
      </c>
      <c r="E224" s="121">
        <v>3620</v>
      </c>
      <c r="F224" s="121">
        <v>3620</v>
      </c>
      <c r="G224" s="121">
        <v>987</v>
      </c>
      <c r="H224" s="143">
        <f t="shared" si="23"/>
        <v>27.265193370165747</v>
      </c>
    </row>
    <row r="225" spans="1:8" ht="13.8" thickBot="1" x14ac:dyDescent="0.3">
      <c r="A225" s="71"/>
      <c r="B225" s="8">
        <v>637</v>
      </c>
      <c r="C225" s="7">
        <v>41</v>
      </c>
      <c r="D225" s="8" t="s">
        <v>128</v>
      </c>
      <c r="E225" s="21">
        <v>6000</v>
      </c>
      <c r="F225" s="21">
        <v>6000</v>
      </c>
      <c r="G225" s="21">
        <v>0</v>
      </c>
      <c r="H225" s="143">
        <f t="shared" si="23"/>
        <v>0</v>
      </c>
    </row>
    <row r="229" spans="1:8" ht="13.8" thickBot="1" x14ac:dyDescent="0.3"/>
    <row r="230" spans="1:8" ht="26.4" x14ac:dyDescent="0.25">
      <c r="A230" s="273" t="s">
        <v>75</v>
      </c>
      <c r="B230" s="273" t="s">
        <v>0</v>
      </c>
      <c r="C230" s="275" t="s">
        <v>1</v>
      </c>
      <c r="D230" s="275" t="s">
        <v>2</v>
      </c>
      <c r="E230" s="273" t="s">
        <v>26</v>
      </c>
      <c r="F230" s="98" t="s">
        <v>129</v>
      </c>
      <c r="G230" s="273" t="s">
        <v>4</v>
      </c>
      <c r="H230" s="275" t="s">
        <v>5</v>
      </c>
    </row>
    <row r="231" spans="1:8" ht="13.8" thickBot="1" x14ac:dyDescent="0.3">
      <c r="A231" s="274"/>
      <c r="B231" s="274"/>
      <c r="C231" s="276"/>
      <c r="D231" s="276"/>
      <c r="E231" s="274"/>
      <c r="F231" s="99">
        <v>2015</v>
      </c>
      <c r="G231" s="274"/>
      <c r="H231" s="276"/>
    </row>
    <row r="232" spans="1:8" ht="14.4" thickBot="1" x14ac:dyDescent="0.3">
      <c r="A232" s="194" t="s">
        <v>185</v>
      </c>
      <c r="B232" s="5"/>
      <c r="C232" s="4"/>
      <c r="D232" s="5" t="s">
        <v>131</v>
      </c>
      <c r="E232" s="108">
        <f>E233</f>
        <v>150</v>
      </c>
      <c r="F232" s="108">
        <f t="shared" ref="F232:G232" si="24">F233</f>
        <v>150</v>
      </c>
      <c r="G232" s="108">
        <f t="shared" si="24"/>
        <v>0</v>
      </c>
      <c r="H232" s="145">
        <f>G232/F232*100</f>
        <v>0</v>
      </c>
    </row>
    <row r="233" spans="1:8" ht="13.8" thickBot="1" x14ac:dyDescent="0.3">
      <c r="A233" s="91"/>
      <c r="B233" s="61">
        <v>633</v>
      </c>
      <c r="C233" s="47">
        <v>41</v>
      </c>
      <c r="D233" s="8" t="s">
        <v>33</v>
      </c>
      <c r="E233" s="115">
        <v>150</v>
      </c>
      <c r="F233" s="115">
        <v>150</v>
      </c>
      <c r="G233" s="115">
        <v>0</v>
      </c>
      <c r="H233" s="141">
        <f>G233/F233*100</f>
        <v>0</v>
      </c>
    </row>
    <row r="234" spans="1:8" ht="13.8" thickBot="1" x14ac:dyDescent="0.3">
      <c r="A234" s="65"/>
      <c r="B234" s="66"/>
      <c r="C234" s="67"/>
      <c r="D234" s="66"/>
      <c r="E234" s="120"/>
      <c r="F234" s="120"/>
      <c r="G234" s="120"/>
      <c r="H234" s="149"/>
    </row>
    <row r="235" spans="1:8" ht="27" thickBot="1" x14ac:dyDescent="0.3">
      <c r="A235" s="229" t="s">
        <v>130</v>
      </c>
      <c r="B235" s="230"/>
      <c r="C235" s="231"/>
      <c r="D235" s="230" t="s">
        <v>133</v>
      </c>
      <c r="E235" s="232">
        <f>E236</f>
        <v>4000</v>
      </c>
      <c r="F235" s="232">
        <f t="shared" ref="F235:G235" si="25">F236</f>
        <v>5000</v>
      </c>
      <c r="G235" s="232">
        <f t="shared" si="25"/>
        <v>1933.22</v>
      </c>
      <c r="H235" s="233">
        <f t="shared" ref="H235:H236" si="26">G235/F235*100</f>
        <v>38.664400000000001</v>
      </c>
    </row>
    <row r="236" spans="1:8" ht="27" thickBot="1" x14ac:dyDescent="0.3">
      <c r="A236" s="195"/>
      <c r="B236" s="61">
        <v>642</v>
      </c>
      <c r="C236" s="47" t="s">
        <v>73</v>
      </c>
      <c r="D236" s="61" t="s">
        <v>134</v>
      </c>
      <c r="E236" s="157">
        <v>4000</v>
      </c>
      <c r="F236" s="115">
        <v>5000</v>
      </c>
      <c r="G236" s="115">
        <v>1933.22</v>
      </c>
      <c r="H236" s="227">
        <f t="shared" si="26"/>
        <v>38.664400000000001</v>
      </c>
    </row>
    <row r="237" spans="1:8" ht="14.4" thickBot="1" x14ac:dyDescent="0.3">
      <c r="A237" s="65"/>
      <c r="B237" s="66"/>
      <c r="C237" s="67"/>
      <c r="D237" s="66"/>
      <c r="E237" s="120"/>
      <c r="F237" s="120"/>
      <c r="G237" s="120"/>
      <c r="H237" s="228"/>
    </row>
    <row r="238" spans="1:8" ht="27" thickBot="1" x14ac:dyDescent="0.3">
      <c r="A238" s="194" t="s">
        <v>172</v>
      </c>
      <c r="B238" s="51"/>
      <c r="C238" s="53"/>
      <c r="D238" s="51" t="s">
        <v>135</v>
      </c>
      <c r="E238" s="112">
        <f>E239</f>
        <v>5029</v>
      </c>
      <c r="F238" s="112">
        <f t="shared" ref="F238:G238" si="27">F239</f>
        <v>5029</v>
      </c>
      <c r="G238" s="112">
        <f t="shared" si="27"/>
        <v>1105</v>
      </c>
      <c r="H238" s="140">
        <f>G238/F238*100</f>
        <v>21.972559156890036</v>
      </c>
    </row>
    <row r="239" spans="1:8" ht="27" thickBot="1" x14ac:dyDescent="0.3">
      <c r="A239" s="31"/>
      <c r="B239" s="8">
        <v>642</v>
      </c>
      <c r="C239" s="7">
        <v>41</v>
      </c>
      <c r="D239" s="8" t="s">
        <v>38</v>
      </c>
      <c r="E239" s="21">
        <v>5029</v>
      </c>
      <c r="F239" s="21">
        <v>5029</v>
      </c>
      <c r="G239" s="21">
        <v>1105</v>
      </c>
      <c r="H239" s="137">
        <f>G239/F239*100</f>
        <v>21.972559156890036</v>
      </c>
    </row>
    <row r="240" spans="1:8" ht="13.8" thickBot="1" x14ac:dyDescent="0.3">
      <c r="A240" s="104"/>
      <c r="B240" s="8"/>
      <c r="C240" s="7"/>
      <c r="D240" s="8"/>
      <c r="E240" s="21"/>
      <c r="F240" s="21"/>
      <c r="G240" s="21"/>
      <c r="H240" s="137"/>
    </row>
    <row r="241" spans="1:8" ht="13.8" thickBot="1" x14ac:dyDescent="0.3">
      <c r="A241" s="104"/>
      <c r="B241" s="8"/>
      <c r="C241" s="7"/>
      <c r="D241" s="8"/>
      <c r="E241" s="21"/>
      <c r="F241" s="21"/>
      <c r="G241" s="21"/>
      <c r="H241" s="137"/>
    </row>
    <row r="242" spans="1:8" ht="16.2" thickBot="1" x14ac:dyDescent="0.3">
      <c r="A242" s="101"/>
      <c r="B242" s="102"/>
      <c r="C242" s="14"/>
      <c r="D242" s="15" t="s">
        <v>139</v>
      </c>
      <c r="E242" s="158">
        <f>E238+E235+E232+E219+E215+E211+E204+E199+E187+E149+E146+E140+E137+E134+E128+E92+E81+E78+E64</f>
        <v>1458736</v>
      </c>
      <c r="F242" s="158">
        <f>F238+F235+F232+F219+F215+F211+F204+F199+F187+F149+F146+F140+F137+F134+F128+F92+F81+F78+F64</f>
        <v>1449346.57</v>
      </c>
      <c r="G242" s="158">
        <f>G238+G235+G232+G219+G215+G211+G204+G199+G187+G149+G146+G140+G137+G134+G128+G92+G81+G78+G64</f>
        <v>615149.64</v>
      </c>
      <c r="H242" s="156">
        <f>G242/F242*100</f>
        <v>42.443239783566739</v>
      </c>
    </row>
    <row r="246" spans="1:8" ht="16.2" thickBot="1" x14ac:dyDescent="0.35">
      <c r="B246" s="289" t="s">
        <v>174</v>
      </c>
      <c r="C246" s="289"/>
      <c r="D246" s="289"/>
      <c r="E246" s="290" t="s">
        <v>146</v>
      </c>
      <c r="F246" s="290"/>
      <c r="G246" s="290"/>
    </row>
    <row r="247" spans="1:8" ht="26.4" x14ac:dyDescent="0.25">
      <c r="B247" s="253" t="s">
        <v>25</v>
      </c>
      <c r="C247" s="253" t="s">
        <v>1</v>
      </c>
      <c r="D247" s="251" t="s">
        <v>2</v>
      </c>
      <c r="E247" s="253" t="s">
        <v>183</v>
      </c>
      <c r="F247" s="1" t="s">
        <v>3</v>
      </c>
      <c r="G247" s="253" t="s">
        <v>182</v>
      </c>
      <c r="H247" s="251" t="s">
        <v>5</v>
      </c>
    </row>
    <row r="248" spans="1:8" ht="13.8" thickBot="1" x14ac:dyDescent="0.3">
      <c r="B248" s="254"/>
      <c r="C248" s="254"/>
      <c r="D248" s="252"/>
      <c r="E248" s="254"/>
      <c r="F248" s="2">
        <v>2019</v>
      </c>
      <c r="G248" s="254"/>
      <c r="H248" s="252"/>
    </row>
    <row r="249" spans="1:8" ht="14.4" thickBot="1" x14ac:dyDescent="0.3">
      <c r="B249" s="159"/>
      <c r="C249" s="160"/>
      <c r="D249" s="160"/>
      <c r="E249" s="182"/>
      <c r="F249" s="182"/>
      <c r="G249" s="182"/>
      <c r="H249" s="174"/>
    </row>
    <row r="250" spans="1:8" ht="13.8" thickBot="1" x14ac:dyDescent="0.3">
      <c r="B250" s="234">
        <v>231</v>
      </c>
      <c r="C250" s="235">
        <v>43</v>
      </c>
      <c r="D250" s="235" t="s">
        <v>186</v>
      </c>
      <c r="E250" s="236">
        <v>0</v>
      </c>
      <c r="F250" s="236">
        <v>0</v>
      </c>
      <c r="G250" s="236">
        <v>16101</v>
      </c>
      <c r="H250" s="237">
        <v>0</v>
      </c>
    </row>
    <row r="251" spans="1:8" ht="27" thickBot="1" x14ac:dyDescent="0.3">
      <c r="B251" s="105">
        <v>233</v>
      </c>
      <c r="C251" s="78">
        <v>43</v>
      </c>
      <c r="D251" s="77" t="s">
        <v>149</v>
      </c>
      <c r="E251" s="123">
        <v>0</v>
      </c>
      <c r="F251" s="123">
        <v>0</v>
      </c>
      <c r="G251" s="123">
        <v>3194.1</v>
      </c>
      <c r="H251" s="144">
        <v>0</v>
      </c>
    </row>
    <row r="252" spans="1:8" ht="27" thickBot="1" x14ac:dyDescent="0.3">
      <c r="B252" s="71">
        <v>322</v>
      </c>
      <c r="C252" s="11" t="s">
        <v>20</v>
      </c>
      <c r="D252" s="12" t="s">
        <v>150</v>
      </c>
      <c r="E252" s="22">
        <v>0</v>
      </c>
      <c r="F252" s="22">
        <v>0</v>
      </c>
      <c r="G252" s="22">
        <v>0</v>
      </c>
      <c r="H252" s="144">
        <v>0</v>
      </c>
    </row>
    <row r="253" spans="1:8" ht="16.2" thickBot="1" x14ac:dyDescent="0.3">
      <c r="B253" s="161"/>
      <c r="C253" s="162"/>
      <c r="D253" s="162"/>
      <c r="E253" s="183"/>
      <c r="F253" s="183"/>
      <c r="G253" s="183"/>
      <c r="H253" s="175"/>
    </row>
    <row r="254" spans="1:8" ht="16.2" thickBot="1" x14ac:dyDescent="0.3">
      <c r="B254" s="163"/>
      <c r="C254" s="15"/>
      <c r="D254" s="15" t="s">
        <v>151</v>
      </c>
      <c r="E254" s="24">
        <f>E252+E251+E250</f>
        <v>0</v>
      </c>
      <c r="F254" s="24">
        <f>F252+F251+F250</f>
        <v>0</v>
      </c>
      <c r="G254" s="24">
        <f>G252+G251+G250</f>
        <v>19295.099999999999</v>
      </c>
      <c r="H254" s="178">
        <v>0</v>
      </c>
    </row>
    <row r="262" spans="1:8" ht="16.2" thickBot="1" x14ac:dyDescent="0.35">
      <c r="B262" s="289" t="s">
        <v>177</v>
      </c>
      <c r="C262" s="289"/>
      <c r="D262" s="289"/>
      <c r="E262" s="290" t="s">
        <v>146</v>
      </c>
      <c r="F262" s="290"/>
      <c r="G262" s="290"/>
    </row>
    <row r="263" spans="1:8" ht="37.5" customHeight="1" x14ac:dyDescent="0.25">
      <c r="A263" s="253" t="s">
        <v>24</v>
      </c>
      <c r="B263" s="253" t="s">
        <v>25</v>
      </c>
      <c r="C263" s="253" t="s">
        <v>1</v>
      </c>
      <c r="D263" s="251" t="s">
        <v>2</v>
      </c>
      <c r="E263" s="253" t="s">
        <v>183</v>
      </c>
      <c r="F263" s="1" t="s">
        <v>3</v>
      </c>
      <c r="G263" s="253" t="s">
        <v>182</v>
      </c>
      <c r="H263" s="251" t="s">
        <v>5</v>
      </c>
    </row>
    <row r="264" spans="1:8" ht="13.8" thickBot="1" x14ac:dyDescent="0.3">
      <c r="A264" s="254"/>
      <c r="B264" s="254"/>
      <c r="C264" s="254"/>
      <c r="D264" s="252"/>
      <c r="E264" s="254"/>
      <c r="F264" s="2">
        <v>2019</v>
      </c>
      <c r="G264" s="254"/>
      <c r="H264" s="252"/>
    </row>
    <row r="265" spans="1:8" ht="14.4" thickBot="1" x14ac:dyDescent="0.3">
      <c r="A265" s="196" t="s">
        <v>147</v>
      </c>
      <c r="B265" s="96"/>
      <c r="C265" s="165"/>
      <c r="D265" s="96" t="s">
        <v>152</v>
      </c>
      <c r="E265" s="108">
        <f>E266+E267</f>
        <v>20000</v>
      </c>
      <c r="F265" s="108">
        <f>F266+F267</f>
        <v>20000</v>
      </c>
      <c r="G265" s="108">
        <f>G266+G267</f>
        <v>0</v>
      </c>
      <c r="H265" s="145">
        <f>G265/F265*100</f>
        <v>0</v>
      </c>
    </row>
    <row r="266" spans="1:8" ht="14.4" thickBot="1" x14ac:dyDescent="0.3">
      <c r="A266" s="72"/>
      <c r="B266" s="73">
        <v>717</v>
      </c>
      <c r="C266" s="166">
        <v>46</v>
      </c>
      <c r="D266" s="73" t="s">
        <v>187</v>
      </c>
      <c r="E266" s="121">
        <v>16000</v>
      </c>
      <c r="F266" s="121">
        <v>16000</v>
      </c>
      <c r="G266" s="121">
        <v>0</v>
      </c>
      <c r="H266" s="227">
        <f t="shared" ref="H266:H267" si="28">G266/F266*100</f>
        <v>0</v>
      </c>
    </row>
    <row r="267" spans="1:8" ht="14.4" thickBot="1" x14ac:dyDescent="0.3">
      <c r="A267" s="72"/>
      <c r="B267" s="73">
        <v>718</v>
      </c>
      <c r="C267" s="166">
        <v>46</v>
      </c>
      <c r="D267" s="73" t="s">
        <v>188</v>
      </c>
      <c r="E267" s="121">
        <v>4000</v>
      </c>
      <c r="F267" s="121">
        <v>4000</v>
      </c>
      <c r="G267" s="121">
        <v>0</v>
      </c>
      <c r="H267" s="227">
        <f t="shared" si="28"/>
        <v>0</v>
      </c>
    </row>
    <row r="268" spans="1:8" ht="14.4" thickBot="1" x14ac:dyDescent="0.3">
      <c r="A268" s="72"/>
      <c r="B268" s="73"/>
      <c r="C268" s="166"/>
      <c r="D268" s="73"/>
      <c r="E268" s="121"/>
      <c r="F268" s="121"/>
      <c r="G268" s="121"/>
      <c r="H268" s="228"/>
    </row>
    <row r="269" spans="1:8" ht="14.4" thickBot="1" x14ac:dyDescent="0.3">
      <c r="A269" s="196" t="s">
        <v>162</v>
      </c>
      <c r="B269" s="96"/>
      <c r="C269" s="165"/>
      <c r="D269" s="96" t="s">
        <v>152</v>
      </c>
      <c r="E269" s="108">
        <f>E270</f>
        <v>50000</v>
      </c>
      <c r="F269" s="108">
        <f t="shared" ref="F269:G269" si="29">F270</f>
        <v>50000</v>
      </c>
      <c r="G269" s="108">
        <f t="shared" si="29"/>
        <v>0</v>
      </c>
      <c r="H269" s="145">
        <f>G269/F269*100</f>
        <v>0</v>
      </c>
    </row>
    <row r="270" spans="1:8" ht="13.8" thickBot="1" x14ac:dyDescent="0.3">
      <c r="A270" s="72"/>
      <c r="B270" s="73">
        <v>717</v>
      </c>
      <c r="C270" s="166">
        <v>46</v>
      </c>
      <c r="D270" s="73" t="s">
        <v>189</v>
      </c>
      <c r="E270" s="121">
        <v>50000</v>
      </c>
      <c r="F270" s="121">
        <v>50000</v>
      </c>
      <c r="G270" s="121">
        <v>0</v>
      </c>
      <c r="H270" s="143">
        <f>G270/F270*100</f>
        <v>0</v>
      </c>
    </row>
    <row r="271" spans="1:8" ht="13.8" thickBot="1" x14ac:dyDescent="0.3">
      <c r="A271" s="72"/>
      <c r="B271" s="73"/>
      <c r="C271" s="166"/>
      <c r="D271" s="73"/>
      <c r="E271" s="121"/>
      <c r="F271" s="121"/>
      <c r="G271" s="121"/>
      <c r="H271" s="143"/>
    </row>
    <row r="272" spans="1:8" ht="14.4" thickBot="1" x14ac:dyDescent="0.3">
      <c r="A272" s="197" t="s">
        <v>173</v>
      </c>
      <c r="B272" s="167"/>
      <c r="C272" s="168"/>
      <c r="D272" s="169" t="s">
        <v>152</v>
      </c>
      <c r="E272" s="179">
        <f>E273</f>
        <v>43800</v>
      </c>
      <c r="F272" s="179">
        <f t="shared" ref="F272:G272" si="30">F273</f>
        <v>43800</v>
      </c>
      <c r="G272" s="179">
        <f t="shared" si="30"/>
        <v>0</v>
      </c>
      <c r="H272" s="176">
        <f>G272/F272*100</f>
        <v>0</v>
      </c>
    </row>
    <row r="273" spans="1:8" ht="13.8" thickBot="1" x14ac:dyDescent="0.3">
      <c r="A273" s="72"/>
      <c r="B273" s="73">
        <v>716</v>
      </c>
      <c r="C273" s="166">
        <v>46</v>
      </c>
      <c r="D273" s="73" t="s">
        <v>153</v>
      </c>
      <c r="E273" s="121">
        <v>43800</v>
      </c>
      <c r="F273" s="121">
        <v>43800</v>
      </c>
      <c r="G273" s="121">
        <v>0</v>
      </c>
      <c r="H273" s="143">
        <f>G273/F273*100</f>
        <v>0</v>
      </c>
    </row>
    <row r="274" spans="1:8" ht="13.8" thickBot="1" x14ac:dyDescent="0.3">
      <c r="A274" s="72"/>
      <c r="B274" s="73"/>
      <c r="C274" s="166"/>
      <c r="D274" s="73"/>
      <c r="E274" s="121"/>
      <c r="F274" s="121"/>
      <c r="G274" s="121"/>
      <c r="H274" s="143"/>
    </row>
    <row r="275" spans="1:8" ht="13.8" thickBot="1" x14ac:dyDescent="0.3">
      <c r="A275" s="105"/>
      <c r="B275" s="77"/>
      <c r="C275" s="170"/>
      <c r="D275" s="73"/>
      <c r="E275" s="123"/>
      <c r="F275" s="123"/>
      <c r="G275" s="123"/>
      <c r="H275" s="144"/>
    </row>
    <row r="276" spans="1:8" ht="14.4" thickBot="1" x14ac:dyDescent="0.3">
      <c r="A276" s="196" t="s">
        <v>164</v>
      </c>
      <c r="B276" s="96"/>
      <c r="C276" s="165"/>
      <c r="D276" s="96" t="s">
        <v>54</v>
      </c>
      <c r="E276" s="108">
        <f>E277</f>
        <v>38000</v>
      </c>
      <c r="F276" s="108">
        <f t="shared" ref="F276:G276" si="31">F277</f>
        <v>38000</v>
      </c>
      <c r="G276" s="108">
        <f t="shared" si="31"/>
        <v>0</v>
      </c>
      <c r="H276" s="145">
        <f>G276/F276*100</f>
        <v>0</v>
      </c>
    </row>
    <row r="277" spans="1:8" ht="13.8" thickBot="1" x14ac:dyDescent="0.3">
      <c r="A277" s="72"/>
      <c r="B277" s="73">
        <v>717</v>
      </c>
      <c r="C277" s="166">
        <v>46</v>
      </c>
      <c r="D277" s="73" t="s">
        <v>154</v>
      </c>
      <c r="E277" s="121">
        <v>38000</v>
      </c>
      <c r="F277" s="121">
        <v>38000</v>
      </c>
      <c r="G277" s="121">
        <v>0</v>
      </c>
      <c r="H277" s="143">
        <f>G277/F277*100</f>
        <v>0</v>
      </c>
    </row>
    <row r="278" spans="1:8" ht="13.8" thickBot="1" x14ac:dyDescent="0.3">
      <c r="A278" s="72"/>
      <c r="B278" s="171"/>
      <c r="C278" s="172"/>
      <c r="D278" s="171"/>
      <c r="E278" s="180"/>
      <c r="F278" s="180"/>
      <c r="G278" s="180"/>
      <c r="H278" s="177"/>
    </row>
    <row r="279" spans="1:8" ht="14.4" thickBot="1" x14ac:dyDescent="0.3">
      <c r="A279" s="196" t="s">
        <v>167</v>
      </c>
      <c r="B279" s="96"/>
      <c r="C279" s="26"/>
      <c r="D279" s="96" t="s">
        <v>60</v>
      </c>
      <c r="E279" s="108">
        <f>E281+E280</f>
        <v>5000</v>
      </c>
      <c r="F279" s="108">
        <f>F281+F280</f>
        <v>25000</v>
      </c>
      <c r="G279" s="108">
        <f>G281+G280</f>
        <v>37.380000000000003</v>
      </c>
      <c r="H279" s="145">
        <f>G279/F279*100</f>
        <v>0.14952000000000001</v>
      </c>
    </row>
    <row r="280" spans="1:8" s="219" customFormat="1" ht="13.8" thickBot="1" x14ac:dyDescent="0.3">
      <c r="A280" s="214"/>
      <c r="B280" s="215">
        <v>713</v>
      </c>
      <c r="C280" s="216">
        <v>46</v>
      </c>
      <c r="D280" s="215" t="s">
        <v>190</v>
      </c>
      <c r="E280" s="217">
        <v>5000</v>
      </c>
      <c r="F280" s="217">
        <v>5000</v>
      </c>
      <c r="G280" s="217">
        <v>0</v>
      </c>
      <c r="H280" s="218"/>
    </row>
    <row r="281" spans="1:8" ht="13.8" thickBot="1" x14ac:dyDescent="0.3">
      <c r="A281" s="106"/>
      <c r="B281" s="73">
        <v>717</v>
      </c>
      <c r="C281" s="166">
        <v>41.46</v>
      </c>
      <c r="D281" s="73" t="s">
        <v>154</v>
      </c>
      <c r="E281" s="121">
        <v>0</v>
      </c>
      <c r="F281" s="121">
        <v>20000</v>
      </c>
      <c r="G281" s="121">
        <v>37.380000000000003</v>
      </c>
      <c r="H281" s="143">
        <f>G281/F281*100</f>
        <v>0.18690000000000001</v>
      </c>
    </row>
    <row r="282" spans="1:8" ht="13.8" thickBot="1" x14ac:dyDescent="0.3">
      <c r="A282" s="106"/>
      <c r="B282" s="73"/>
      <c r="C282" s="82"/>
      <c r="D282" s="73"/>
      <c r="E282" s="121"/>
      <c r="F282" s="121"/>
      <c r="G282" s="121"/>
      <c r="H282" s="143"/>
    </row>
    <row r="283" spans="1:8" ht="14.4" thickBot="1" x14ac:dyDescent="0.3">
      <c r="A283" s="196" t="s">
        <v>168</v>
      </c>
      <c r="B283" s="196"/>
      <c r="C283" s="196"/>
      <c r="D283" s="196"/>
      <c r="E283" s="108">
        <f>E285+E284</f>
        <v>20000</v>
      </c>
      <c r="F283" s="108">
        <f t="shared" ref="F283:G283" si="32">F285+F284</f>
        <v>0</v>
      </c>
      <c r="G283" s="108">
        <f t="shared" si="32"/>
        <v>-37.380000000000003</v>
      </c>
      <c r="H283" s="145">
        <v>0</v>
      </c>
    </row>
    <row r="284" spans="1:8" ht="13.8" thickBot="1" x14ac:dyDescent="0.3">
      <c r="A284" s="210"/>
      <c r="B284" s="73">
        <v>717</v>
      </c>
      <c r="C284" s="82">
        <v>41.46</v>
      </c>
      <c r="D284" s="73" t="s">
        <v>191</v>
      </c>
      <c r="E284" s="121">
        <v>20000</v>
      </c>
      <c r="F284" s="121">
        <v>0</v>
      </c>
      <c r="G284" s="121">
        <v>-37.380000000000003</v>
      </c>
      <c r="H284" s="143">
        <v>0</v>
      </c>
    </row>
    <row r="285" spans="1:8" ht="13.8" thickBot="1" x14ac:dyDescent="0.3">
      <c r="A285" s="210"/>
      <c r="B285" s="73"/>
      <c r="C285" s="82"/>
      <c r="D285" s="73"/>
      <c r="E285" s="121"/>
      <c r="F285" s="121"/>
      <c r="G285" s="121"/>
      <c r="H285" s="143"/>
    </row>
    <row r="286" spans="1:8" ht="14.4" thickBot="1" x14ac:dyDescent="0.3">
      <c r="A286" s="196" t="s">
        <v>169</v>
      </c>
      <c r="B286" s="96"/>
      <c r="C286" s="165"/>
      <c r="D286" s="96" t="s">
        <v>63</v>
      </c>
      <c r="E286" s="108">
        <f>E287+E288</f>
        <v>115000</v>
      </c>
      <c r="F286" s="108">
        <f t="shared" ref="F286:G286" si="33">F287+F288</f>
        <v>115000</v>
      </c>
      <c r="G286" s="108">
        <f t="shared" si="33"/>
        <v>9597.6</v>
      </c>
      <c r="H286" s="145">
        <f>G286/F286*100</f>
        <v>8.345739130434783</v>
      </c>
    </row>
    <row r="287" spans="1:8" ht="13.8" thickBot="1" x14ac:dyDescent="0.3">
      <c r="A287" s="72"/>
      <c r="B287" s="73">
        <v>717</v>
      </c>
      <c r="C287" s="166" t="s">
        <v>155</v>
      </c>
      <c r="D287" s="73" t="s">
        <v>154</v>
      </c>
      <c r="E287" s="121">
        <v>105000</v>
      </c>
      <c r="F287" s="121">
        <v>105000</v>
      </c>
      <c r="G287" s="121">
        <v>9597.6</v>
      </c>
      <c r="H287" s="143">
        <f>G287/F287*100</f>
        <v>9.1405714285714286</v>
      </c>
    </row>
    <row r="288" spans="1:8" ht="13.8" thickBot="1" x14ac:dyDescent="0.3">
      <c r="A288" s="106"/>
      <c r="B288" s="73">
        <v>718</v>
      </c>
      <c r="C288" s="166">
        <v>46</v>
      </c>
      <c r="D288" s="73" t="s">
        <v>156</v>
      </c>
      <c r="E288" s="121">
        <v>10000</v>
      </c>
      <c r="F288" s="121">
        <v>10000</v>
      </c>
      <c r="G288" s="121">
        <v>0</v>
      </c>
      <c r="H288" s="143">
        <f>G288/F288*100</f>
        <v>0</v>
      </c>
    </row>
    <row r="289" spans="1:8" ht="13.8" thickBot="1" x14ac:dyDescent="0.3">
      <c r="A289" s="106"/>
      <c r="B289" s="73"/>
      <c r="C289" s="166"/>
      <c r="D289" s="73"/>
      <c r="E289" s="121"/>
      <c r="F289" s="121"/>
      <c r="G289" s="121"/>
      <c r="H289" s="143"/>
    </row>
    <row r="290" spans="1:8" ht="14.4" thickBot="1" x14ac:dyDescent="0.3">
      <c r="A290" s="196" t="s">
        <v>170</v>
      </c>
      <c r="B290" s="96"/>
      <c r="C290" s="26"/>
      <c r="D290" s="96" t="s">
        <v>76</v>
      </c>
      <c r="E290" s="108">
        <f>E291</f>
        <v>0</v>
      </c>
      <c r="F290" s="108">
        <f t="shared" ref="F290:G290" si="34">F291</f>
        <v>0</v>
      </c>
      <c r="G290" s="108">
        <f t="shared" si="34"/>
        <v>0</v>
      </c>
      <c r="H290" s="145">
        <v>0</v>
      </c>
    </row>
    <row r="291" spans="1:8" ht="13.8" thickBot="1" x14ac:dyDescent="0.3">
      <c r="A291" s="106"/>
      <c r="B291" s="73">
        <v>717</v>
      </c>
      <c r="C291" s="166" t="s">
        <v>157</v>
      </c>
      <c r="D291" s="73" t="s">
        <v>154</v>
      </c>
      <c r="E291" s="121">
        <v>0</v>
      </c>
      <c r="F291" s="121">
        <v>0</v>
      </c>
      <c r="G291" s="121">
        <v>0</v>
      </c>
      <c r="H291" s="143">
        <v>0</v>
      </c>
    </row>
    <row r="292" spans="1:8" ht="13.8" thickBot="1" x14ac:dyDescent="0.3">
      <c r="A292" s="106"/>
      <c r="B292" s="73"/>
      <c r="C292" s="166"/>
      <c r="D292" s="73"/>
      <c r="E292" s="121"/>
      <c r="F292" s="121"/>
      <c r="G292" s="121"/>
      <c r="H292" s="143"/>
    </row>
    <row r="293" spans="1:8" ht="16.2" thickBot="1" x14ac:dyDescent="0.3">
      <c r="A293" s="105"/>
      <c r="B293" s="171"/>
      <c r="C293" s="173"/>
      <c r="D293" s="171"/>
      <c r="E293" s="180"/>
      <c r="F293" s="180"/>
      <c r="G293" s="181"/>
      <c r="H293" s="144"/>
    </row>
    <row r="294" spans="1:8" ht="16.2" thickBot="1" x14ac:dyDescent="0.3">
      <c r="A294" s="163"/>
      <c r="B294" s="15"/>
      <c r="C294" s="164"/>
      <c r="D294" s="15" t="s">
        <v>158</v>
      </c>
      <c r="E294" s="24">
        <f>E290+E286+E279+E276+E272+E269+E283+E265</f>
        <v>291800</v>
      </c>
      <c r="F294" s="24">
        <f>F290+F286+F279+F276+F272+F269+F283+F265</f>
        <v>291800</v>
      </c>
      <c r="G294" s="24">
        <f t="shared" ref="G294" si="35">G290+G286+G279+G276+G272+G269+G283+G265</f>
        <v>9597.6</v>
      </c>
      <c r="H294" s="178">
        <f>G294/F294*100</f>
        <v>3.2891021247429748</v>
      </c>
    </row>
    <row r="298" spans="1:8" ht="15.6" x14ac:dyDescent="0.3">
      <c r="B298" s="291" t="s">
        <v>175</v>
      </c>
      <c r="C298" s="291"/>
      <c r="D298" s="291"/>
    </row>
    <row r="300" spans="1:8" ht="16.2" thickBot="1" x14ac:dyDescent="0.35">
      <c r="B300" s="246" t="s">
        <v>176</v>
      </c>
      <c r="C300" s="246"/>
      <c r="D300" s="246"/>
      <c r="E300" s="245" t="s">
        <v>146</v>
      </c>
      <c r="F300" s="245"/>
      <c r="G300" s="245"/>
    </row>
    <row r="301" spans="1:8" ht="15" customHeight="1" x14ac:dyDescent="0.25">
      <c r="B301" s="247" t="s">
        <v>25</v>
      </c>
      <c r="C301" s="249" t="s">
        <v>1</v>
      </c>
      <c r="D301" s="251" t="s">
        <v>2</v>
      </c>
      <c r="E301" s="253" t="s">
        <v>183</v>
      </c>
      <c r="F301" s="1" t="s">
        <v>3</v>
      </c>
      <c r="G301" s="247" t="s">
        <v>182</v>
      </c>
      <c r="H301" s="243" t="s">
        <v>5</v>
      </c>
    </row>
    <row r="302" spans="1:8" ht="13.8" thickBot="1" x14ac:dyDescent="0.3">
      <c r="B302" s="248"/>
      <c r="C302" s="250"/>
      <c r="D302" s="252"/>
      <c r="E302" s="254"/>
      <c r="F302" s="2">
        <v>2019</v>
      </c>
      <c r="G302" s="248"/>
      <c r="H302" s="244"/>
    </row>
    <row r="303" spans="1:8" ht="13.8" thickBot="1" x14ac:dyDescent="0.3">
      <c r="B303" s="31"/>
      <c r="C303" s="9"/>
      <c r="D303" s="32"/>
      <c r="E303" s="23"/>
      <c r="F303" s="23"/>
      <c r="G303" s="23"/>
      <c r="H303" s="134"/>
    </row>
    <row r="304" spans="1:8" ht="13.8" thickBot="1" x14ac:dyDescent="0.3">
      <c r="B304" s="71">
        <v>454</v>
      </c>
      <c r="C304" s="11">
        <v>46</v>
      </c>
      <c r="D304" s="12" t="s">
        <v>159</v>
      </c>
      <c r="E304" s="22">
        <v>291800</v>
      </c>
      <c r="F304" s="22">
        <v>296800</v>
      </c>
      <c r="G304" s="22">
        <v>0</v>
      </c>
      <c r="H304" s="142">
        <f>G304/F304*100</f>
        <v>0</v>
      </c>
    </row>
    <row r="305" spans="2:8" ht="13.8" thickBot="1" x14ac:dyDescent="0.3">
      <c r="B305" s="104"/>
      <c r="C305" s="8"/>
      <c r="D305" s="8"/>
      <c r="E305" s="21"/>
      <c r="F305" s="21"/>
      <c r="G305" s="21"/>
      <c r="H305" s="137"/>
    </row>
    <row r="306" spans="2:8" ht="13.8" thickBot="1" x14ac:dyDescent="0.3">
      <c r="B306" s="104"/>
      <c r="C306" s="8"/>
      <c r="D306" s="8"/>
      <c r="E306" s="21"/>
      <c r="F306" s="21"/>
      <c r="G306" s="21"/>
      <c r="H306" s="137"/>
    </row>
    <row r="307" spans="2:8" ht="16.2" thickBot="1" x14ac:dyDescent="0.3">
      <c r="B307" s="163"/>
      <c r="C307" s="15"/>
      <c r="D307" s="15" t="s">
        <v>160</v>
      </c>
      <c r="E307" s="24">
        <f>E304</f>
        <v>291800</v>
      </c>
      <c r="F307" s="24">
        <f t="shared" ref="F307:G307" si="36">F304</f>
        <v>296800</v>
      </c>
      <c r="G307" s="24">
        <f t="shared" si="36"/>
        <v>0</v>
      </c>
      <c r="H307" s="178">
        <f>G307/F307*100</f>
        <v>0</v>
      </c>
    </row>
    <row r="311" spans="2:8" ht="16.2" thickBot="1" x14ac:dyDescent="0.35">
      <c r="B311" s="246" t="s">
        <v>194</v>
      </c>
      <c r="C311" s="246"/>
      <c r="D311" s="246"/>
      <c r="E311" s="245" t="s">
        <v>146</v>
      </c>
      <c r="F311" s="245"/>
      <c r="G311" s="245"/>
    </row>
    <row r="312" spans="2:8" ht="26.4" x14ac:dyDescent="0.25">
      <c r="B312" s="247" t="s">
        <v>25</v>
      </c>
      <c r="C312" s="249" t="s">
        <v>1</v>
      </c>
      <c r="D312" s="251" t="s">
        <v>2</v>
      </c>
      <c r="E312" s="253" t="s">
        <v>183</v>
      </c>
      <c r="F312" s="1" t="s">
        <v>3</v>
      </c>
      <c r="G312" s="247" t="s">
        <v>182</v>
      </c>
      <c r="H312" s="243" t="s">
        <v>5</v>
      </c>
    </row>
    <row r="313" spans="2:8" ht="13.8" thickBot="1" x14ac:dyDescent="0.3">
      <c r="B313" s="248"/>
      <c r="C313" s="250"/>
      <c r="D313" s="252"/>
      <c r="E313" s="254"/>
      <c r="F313" s="2">
        <v>2019</v>
      </c>
      <c r="G313" s="248"/>
      <c r="H313" s="244"/>
    </row>
    <row r="314" spans="2:8" ht="13.8" thickBot="1" x14ac:dyDescent="0.3">
      <c r="B314" s="31"/>
      <c r="C314" s="9"/>
      <c r="D314" s="32"/>
      <c r="E314" s="23"/>
      <c r="F314" s="23"/>
      <c r="G314" s="23"/>
      <c r="H314" s="134"/>
    </row>
    <row r="315" spans="2:8" ht="13.8" thickBot="1" x14ac:dyDescent="0.3">
      <c r="B315" s="71">
        <v>814</v>
      </c>
      <c r="C315" s="11">
        <v>46</v>
      </c>
      <c r="D315" s="12" t="s">
        <v>195</v>
      </c>
      <c r="E315" s="22">
        <v>0</v>
      </c>
      <c r="F315" s="22">
        <v>5000</v>
      </c>
      <c r="G315" s="22">
        <v>0</v>
      </c>
      <c r="H315" s="142">
        <f>G315/F315*100</f>
        <v>0</v>
      </c>
    </row>
    <row r="316" spans="2:8" ht="13.8" thickBot="1" x14ac:dyDescent="0.3">
      <c r="B316" s="213"/>
      <c r="C316" s="8"/>
      <c r="D316" s="8"/>
      <c r="E316" s="21"/>
      <c r="F316" s="21"/>
      <c r="G316" s="21"/>
      <c r="H316" s="137"/>
    </row>
    <row r="317" spans="2:8" ht="13.8" thickBot="1" x14ac:dyDescent="0.3">
      <c r="B317" s="213"/>
      <c r="C317" s="8"/>
      <c r="D317" s="8"/>
      <c r="E317" s="21"/>
      <c r="F317" s="21"/>
      <c r="G317" s="21"/>
      <c r="H317" s="137"/>
    </row>
    <row r="318" spans="2:8" ht="16.2" thickBot="1" x14ac:dyDescent="0.3">
      <c r="B318" s="163"/>
      <c r="C318" s="15"/>
      <c r="D318" s="15" t="s">
        <v>160</v>
      </c>
      <c r="E318" s="24">
        <f>E315</f>
        <v>0</v>
      </c>
      <c r="F318" s="24">
        <f t="shared" ref="F318:G318" si="37">F315</f>
        <v>5000</v>
      </c>
      <c r="G318" s="24">
        <f t="shared" si="37"/>
        <v>0</v>
      </c>
      <c r="H318" s="178">
        <f>G318/F318*100</f>
        <v>0</v>
      </c>
    </row>
    <row r="321" spans="2:4" ht="13.8" x14ac:dyDescent="0.25">
      <c r="B321" s="287" t="s">
        <v>178</v>
      </c>
      <c r="C321" s="287"/>
      <c r="D321" s="287"/>
    </row>
  </sheetData>
  <mergeCells count="87">
    <mergeCell ref="B321:D321"/>
    <mergeCell ref="B61:D61"/>
    <mergeCell ref="H301:H302"/>
    <mergeCell ref="B246:D246"/>
    <mergeCell ref="E246:G246"/>
    <mergeCell ref="B262:D262"/>
    <mergeCell ref="E262:G262"/>
    <mergeCell ref="B298:D298"/>
    <mergeCell ref="B300:D300"/>
    <mergeCell ref="E300:G300"/>
    <mergeCell ref="B301:B302"/>
    <mergeCell ref="C301:C302"/>
    <mergeCell ref="D301:D302"/>
    <mergeCell ref="E301:E302"/>
    <mergeCell ref="G301:G302"/>
    <mergeCell ref="G247:G248"/>
    <mergeCell ref="E247:E248"/>
    <mergeCell ref="H247:H248"/>
    <mergeCell ref="A263:A264"/>
    <mergeCell ref="B263:B264"/>
    <mergeCell ref="C263:C264"/>
    <mergeCell ref="D263:D264"/>
    <mergeCell ref="E263:E264"/>
    <mergeCell ref="G263:G264"/>
    <mergeCell ref="H263:H264"/>
    <mergeCell ref="B247:B248"/>
    <mergeCell ref="C247:C248"/>
    <mergeCell ref="D247:D248"/>
    <mergeCell ref="G230:G231"/>
    <mergeCell ref="H230:H231"/>
    <mergeCell ref="E7:G7"/>
    <mergeCell ref="B4:G4"/>
    <mergeCell ref="C8:C9"/>
    <mergeCell ref="E8:E9"/>
    <mergeCell ref="F8:F9"/>
    <mergeCell ref="E61:G61"/>
    <mergeCell ref="G185:G186"/>
    <mergeCell ref="H185:H186"/>
    <mergeCell ref="G219:G220"/>
    <mergeCell ref="H219:H220"/>
    <mergeCell ref="G152:G153"/>
    <mergeCell ref="H152:H153"/>
    <mergeCell ref="G125:G126"/>
    <mergeCell ref="H125:H126"/>
    <mergeCell ref="A230:A231"/>
    <mergeCell ref="B230:B231"/>
    <mergeCell ref="C230:C231"/>
    <mergeCell ref="D230:D231"/>
    <mergeCell ref="E230:E231"/>
    <mergeCell ref="A219:A220"/>
    <mergeCell ref="B219:B220"/>
    <mergeCell ref="C219:C220"/>
    <mergeCell ref="E219:E220"/>
    <mergeCell ref="F219:F220"/>
    <mergeCell ref="A185:A186"/>
    <mergeCell ref="B185:B186"/>
    <mergeCell ref="C185:C186"/>
    <mergeCell ref="D185:D186"/>
    <mergeCell ref="E185:E186"/>
    <mergeCell ref="A152:A153"/>
    <mergeCell ref="B152:B153"/>
    <mergeCell ref="D152:D153"/>
    <mergeCell ref="E152:E153"/>
    <mergeCell ref="F152:F153"/>
    <mergeCell ref="A125:A126"/>
    <mergeCell ref="B125:B126"/>
    <mergeCell ref="C125:C126"/>
    <mergeCell ref="D125:D126"/>
    <mergeCell ref="E125:E126"/>
    <mergeCell ref="H62:H63"/>
    <mergeCell ref="F1:G1"/>
    <mergeCell ref="A62:A63"/>
    <mergeCell ref="B62:B63"/>
    <mergeCell ref="C62:C63"/>
    <mergeCell ref="D62:D63"/>
    <mergeCell ref="E62:E63"/>
    <mergeCell ref="G62:G63"/>
    <mergeCell ref="B3:F3"/>
    <mergeCell ref="B8:B9"/>
    <mergeCell ref="H312:H313"/>
    <mergeCell ref="E311:G311"/>
    <mergeCell ref="B311:D311"/>
    <mergeCell ref="B312:B313"/>
    <mergeCell ref="C312:C313"/>
    <mergeCell ref="D312:D313"/>
    <mergeCell ref="E312:E313"/>
    <mergeCell ref="G312:G313"/>
  </mergeCells>
  <phoneticPr fontId="22" type="noConversion"/>
  <pageMargins left="0.7" right="0.7" top="0.78740157499999996" bottom="0.78740157499999996" header="0.3" footer="0.3"/>
  <pageSetup paperSize="9" scale="79" orientation="portrait" horizontalDpi="90" verticalDpi="90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7"/>
  <sheetViews>
    <sheetView topLeftCell="A136" workbookViewId="0">
      <selection activeCell="A2" sqref="A2:H157"/>
    </sheetView>
  </sheetViews>
  <sheetFormatPr defaultColWidth="11.44140625" defaultRowHeight="13.2" x14ac:dyDescent="0.25"/>
  <cols>
    <col min="4" max="4" width="13.33203125" customWidth="1"/>
    <col min="5" max="7" width="12.44140625" bestFit="1" customWidth="1"/>
  </cols>
  <sheetData>
    <row r="1" spans="1:8" ht="13.8" thickBot="1" x14ac:dyDescent="0.3"/>
    <row r="2" spans="1:8" ht="26.4" x14ac:dyDescent="0.25">
      <c r="A2" s="253" t="s">
        <v>24</v>
      </c>
      <c r="B2" s="253" t="s">
        <v>25</v>
      </c>
      <c r="C2" s="251" t="s">
        <v>1</v>
      </c>
      <c r="D2" s="251" t="s">
        <v>2</v>
      </c>
      <c r="E2" s="253" t="s">
        <v>26</v>
      </c>
      <c r="F2" s="1" t="s">
        <v>3</v>
      </c>
      <c r="G2" s="253" t="s">
        <v>4</v>
      </c>
      <c r="H2" s="251" t="s">
        <v>5</v>
      </c>
    </row>
    <row r="3" spans="1:8" ht="13.8" thickBot="1" x14ac:dyDescent="0.3">
      <c r="A3" s="254"/>
      <c r="B3" s="254"/>
      <c r="C3" s="252"/>
      <c r="D3" s="252"/>
      <c r="E3" s="254"/>
      <c r="F3" s="2">
        <v>2018</v>
      </c>
      <c r="G3" s="254"/>
      <c r="H3" s="252"/>
    </row>
    <row r="4" spans="1:8" ht="41.4" thickBot="1" x14ac:dyDescent="0.3">
      <c r="A4" s="25">
        <v>36892</v>
      </c>
      <c r="B4" s="5"/>
      <c r="C4" s="5"/>
      <c r="D4" s="5" t="s">
        <v>27</v>
      </c>
      <c r="E4" s="108">
        <f>E5+E17</f>
        <v>547533</v>
      </c>
      <c r="F4" s="108">
        <f t="shared" ref="F4:G4" si="0">F5+F17</f>
        <v>553345</v>
      </c>
      <c r="G4" s="108">
        <f t="shared" si="0"/>
        <v>506931.31999999995</v>
      </c>
      <c r="H4" s="4">
        <v>91.6</v>
      </c>
    </row>
    <row r="5" spans="1:8" ht="14.4" thickBot="1" x14ac:dyDescent="0.3">
      <c r="A5" s="27"/>
      <c r="B5" s="28"/>
      <c r="C5" s="28"/>
      <c r="D5" s="28"/>
      <c r="E5" s="109">
        <f>E6+E7+E8+E9+E10+E11+E12+E13+E14+E15</f>
        <v>534589</v>
      </c>
      <c r="F5" s="109">
        <f t="shared" ref="F5:G5" si="1">F6+F7+F8+F9+F10+F11+F12+F13+F14+F15</f>
        <v>535075</v>
      </c>
      <c r="G5" s="109">
        <f t="shared" si="1"/>
        <v>492783.41999999993</v>
      </c>
      <c r="H5" s="29">
        <v>92.1</v>
      </c>
    </row>
    <row r="6" spans="1:8" ht="40.200000000000003" thickBot="1" x14ac:dyDescent="0.3">
      <c r="A6" s="31"/>
      <c r="B6" s="8">
        <v>610</v>
      </c>
      <c r="C6" s="7" t="s">
        <v>28</v>
      </c>
      <c r="D6" s="8" t="s">
        <v>29</v>
      </c>
      <c r="E6" s="21">
        <v>294252</v>
      </c>
      <c r="F6" s="21">
        <v>288615</v>
      </c>
      <c r="G6" s="21">
        <v>275846.99</v>
      </c>
      <c r="H6" s="129">
        <f>G6/F6</f>
        <v>0.95576110042790563</v>
      </c>
    </row>
    <row r="7" spans="1:8" ht="40.200000000000003" thickBot="1" x14ac:dyDescent="0.3">
      <c r="A7" s="31"/>
      <c r="B7" s="8">
        <v>620</v>
      </c>
      <c r="C7" s="7">
        <v>41</v>
      </c>
      <c r="D7" s="8" t="s">
        <v>30</v>
      </c>
      <c r="E7" s="21">
        <v>131064</v>
      </c>
      <c r="F7" s="21">
        <v>128452</v>
      </c>
      <c r="G7" s="21">
        <v>117476.94</v>
      </c>
      <c r="H7" s="129">
        <f t="shared" ref="H7:H15" si="2">G7/F7</f>
        <v>0.91455905707968732</v>
      </c>
    </row>
    <row r="8" spans="1:8" ht="27" thickBot="1" x14ac:dyDescent="0.3">
      <c r="A8" s="31"/>
      <c r="B8" s="8">
        <v>631</v>
      </c>
      <c r="C8" s="7">
        <v>41</v>
      </c>
      <c r="D8" s="8" t="s">
        <v>31</v>
      </c>
      <c r="E8" s="21">
        <v>570</v>
      </c>
      <c r="F8" s="21">
        <v>570</v>
      </c>
      <c r="G8" s="21">
        <v>150.72</v>
      </c>
      <c r="H8" s="129">
        <f t="shared" si="2"/>
        <v>0.26442105263157895</v>
      </c>
    </row>
    <row r="9" spans="1:8" ht="27" thickBot="1" x14ac:dyDescent="0.3">
      <c r="A9" s="31"/>
      <c r="B9" s="8">
        <v>632</v>
      </c>
      <c r="C9" s="7">
        <v>41</v>
      </c>
      <c r="D9" s="8" t="s">
        <v>32</v>
      </c>
      <c r="E9" s="21">
        <v>20961</v>
      </c>
      <c r="F9" s="21">
        <v>21541</v>
      </c>
      <c r="G9" s="21">
        <v>19143.86</v>
      </c>
      <c r="H9" s="129">
        <f t="shared" si="2"/>
        <v>0.88871732974328033</v>
      </c>
    </row>
    <row r="10" spans="1:8" ht="13.8" thickBot="1" x14ac:dyDescent="0.3">
      <c r="A10" s="31"/>
      <c r="B10" s="8">
        <v>633</v>
      </c>
      <c r="C10" s="7">
        <v>41</v>
      </c>
      <c r="D10" s="8" t="s">
        <v>33</v>
      </c>
      <c r="E10" s="21">
        <v>7800</v>
      </c>
      <c r="F10" s="21">
        <v>8860</v>
      </c>
      <c r="G10" s="21">
        <v>6135.73</v>
      </c>
      <c r="H10" s="129">
        <f t="shared" si="2"/>
        <v>0.69252031602708797</v>
      </c>
    </row>
    <row r="11" spans="1:8" ht="13.8" thickBot="1" x14ac:dyDescent="0.3">
      <c r="A11" s="31"/>
      <c r="B11" s="8">
        <v>634</v>
      </c>
      <c r="C11" s="7">
        <v>41</v>
      </c>
      <c r="D11" s="8" t="s">
        <v>34</v>
      </c>
      <c r="E11" s="21">
        <v>1330</v>
      </c>
      <c r="F11" s="21">
        <v>1330</v>
      </c>
      <c r="G11" s="21">
        <v>938.94</v>
      </c>
      <c r="H11" s="129">
        <f t="shared" si="2"/>
        <v>0.70596992481203014</v>
      </c>
    </row>
    <row r="12" spans="1:8" ht="40.200000000000003" thickBot="1" x14ac:dyDescent="0.3">
      <c r="A12" s="31"/>
      <c r="B12" s="8">
        <v>635</v>
      </c>
      <c r="C12" s="7">
        <v>41</v>
      </c>
      <c r="D12" s="8" t="s">
        <v>35</v>
      </c>
      <c r="E12" s="21">
        <v>6896</v>
      </c>
      <c r="F12" s="21">
        <v>8076</v>
      </c>
      <c r="G12" s="21">
        <v>5770.72</v>
      </c>
      <c r="H12" s="129">
        <f t="shared" si="2"/>
        <v>0.71455175829618622</v>
      </c>
    </row>
    <row r="13" spans="1:8" ht="27" thickBot="1" x14ac:dyDescent="0.3">
      <c r="A13" s="31"/>
      <c r="B13" s="8">
        <v>636</v>
      </c>
      <c r="C13" s="7">
        <v>41</v>
      </c>
      <c r="D13" s="8" t="s">
        <v>36</v>
      </c>
      <c r="E13" s="21">
        <v>1423</v>
      </c>
      <c r="F13" s="21">
        <v>1163</v>
      </c>
      <c r="G13" s="21">
        <v>1065.9000000000001</v>
      </c>
      <c r="H13" s="129">
        <f t="shared" si="2"/>
        <v>0.91650902837489256</v>
      </c>
    </row>
    <row r="14" spans="1:8" ht="13.8" thickBot="1" x14ac:dyDescent="0.3">
      <c r="A14" s="31"/>
      <c r="B14" s="8">
        <v>637</v>
      </c>
      <c r="C14" s="7">
        <v>41</v>
      </c>
      <c r="D14" s="8" t="s">
        <v>37</v>
      </c>
      <c r="E14" s="21">
        <v>66033</v>
      </c>
      <c r="F14" s="21">
        <v>68398</v>
      </c>
      <c r="G14" s="21">
        <v>57982.09</v>
      </c>
      <c r="H14" s="129">
        <f t="shared" si="2"/>
        <v>0.84771616129126581</v>
      </c>
    </row>
    <row r="15" spans="1:8" ht="53.4" thickBot="1" x14ac:dyDescent="0.3">
      <c r="A15" s="31"/>
      <c r="B15" s="8">
        <v>642</v>
      </c>
      <c r="C15" s="7">
        <v>41</v>
      </c>
      <c r="D15" s="8" t="s">
        <v>38</v>
      </c>
      <c r="E15" s="21">
        <v>4260</v>
      </c>
      <c r="F15" s="21">
        <v>8070</v>
      </c>
      <c r="G15" s="21">
        <v>8271.5300000000007</v>
      </c>
      <c r="H15" s="129">
        <f t="shared" si="2"/>
        <v>1.0249727385377945</v>
      </c>
    </row>
    <row r="16" spans="1:8" ht="13.8" thickBot="1" x14ac:dyDescent="0.3">
      <c r="A16" s="31"/>
      <c r="B16" s="32"/>
      <c r="C16" s="9"/>
      <c r="D16" s="32"/>
      <c r="E16" s="23"/>
      <c r="F16" s="23"/>
      <c r="G16" s="21"/>
      <c r="H16" s="7"/>
    </row>
    <row r="17" spans="1:8" ht="138.6" thickBot="1" x14ac:dyDescent="0.3">
      <c r="A17" s="34"/>
      <c r="B17" s="36"/>
      <c r="C17" s="38"/>
      <c r="D17" s="39" t="s">
        <v>39</v>
      </c>
      <c r="E17" s="130">
        <f>E18+E19+E20+E21</f>
        <v>12944</v>
      </c>
      <c r="F17" s="130">
        <f t="shared" ref="F17:G17" si="3">F18+F19+F20+F21</f>
        <v>18270</v>
      </c>
      <c r="G17" s="130">
        <f t="shared" si="3"/>
        <v>14147.900000000001</v>
      </c>
      <c r="H17" s="40">
        <v>77.400000000000006</v>
      </c>
    </row>
    <row r="18" spans="1:8" ht="40.200000000000003" thickBot="1" x14ac:dyDescent="0.3">
      <c r="A18" s="41"/>
      <c r="B18" s="42">
        <v>610</v>
      </c>
      <c r="C18" s="43" t="s">
        <v>40</v>
      </c>
      <c r="D18" s="42" t="s">
        <v>41</v>
      </c>
      <c r="E18" s="21">
        <v>9842</v>
      </c>
      <c r="F18" s="21">
        <v>12360</v>
      </c>
      <c r="G18" s="21">
        <v>9805.69</v>
      </c>
      <c r="H18" s="7">
        <v>79.3</v>
      </c>
    </row>
    <row r="19" spans="1:8" ht="40.200000000000003" thickBot="1" x14ac:dyDescent="0.3">
      <c r="A19" s="41"/>
      <c r="B19" s="42">
        <v>620</v>
      </c>
      <c r="C19" s="43" t="s">
        <v>40</v>
      </c>
      <c r="D19" s="42" t="s">
        <v>42</v>
      </c>
      <c r="E19" s="21">
        <v>3102</v>
      </c>
      <c r="F19" s="21">
        <v>4378</v>
      </c>
      <c r="G19" s="21">
        <v>2871.68</v>
      </c>
      <c r="H19" s="7">
        <v>65.599999999999994</v>
      </c>
    </row>
    <row r="20" spans="1:8" ht="13.8" thickBot="1" x14ac:dyDescent="0.3">
      <c r="A20" s="41"/>
      <c r="B20" s="42">
        <v>637</v>
      </c>
      <c r="C20" s="43" t="s">
        <v>43</v>
      </c>
      <c r="D20" s="42" t="s">
        <v>44</v>
      </c>
      <c r="E20" s="111"/>
      <c r="F20" s="21">
        <v>1070</v>
      </c>
      <c r="G20" s="21">
        <v>1017.66</v>
      </c>
      <c r="H20" s="7">
        <v>95.1</v>
      </c>
    </row>
    <row r="21" spans="1:8" ht="39.6" x14ac:dyDescent="0.25">
      <c r="A21" s="316"/>
      <c r="B21" s="316">
        <v>642</v>
      </c>
      <c r="C21" s="318" t="s">
        <v>43</v>
      </c>
      <c r="D21" s="128" t="s">
        <v>45</v>
      </c>
      <c r="E21" s="320"/>
      <c r="F21" s="308">
        <v>462</v>
      </c>
      <c r="G21" s="308">
        <v>452.87</v>
      </c>
      <c r="H21" s="310">
        <v>98</v>
      </c>
    </row>
    <row r="22" spans="1:8" ht="40.200000000000003" thickBot="1" x14ac:dyDescent="0.3">
      <c r="A22" s="317"/>
      <c r="B22" s="317"/>
      <c r="C22" s="319"/>
      <c r="D22" s="45" t="s">
        <v>46</v>
      </c>
      <c r="E22" s="321"/>
      <c r="F22" s="309"/>
      <c r="G22" s="309"/>
      <c r="H22" s="311"/>
    </row>
    <row r="23" spans="1:8" ht="13.8" thickBot="1" x14ac:dyDescent="0.3">
      <c r="A23" s="41"/>
      <c r="B23" s="42"/>
      <c r="C23" s="48"/>
      <c r="D23" s="45"/>
      <c r="E23" s="21"/>
      <c r="F23" s="23"/>
      <c r="G23" s="21"/>
      <c r="H23" s="7"/>
    </row>
    <row r="24" spans="1:8" ht="40.200000000000003" thickBot="1" x14ac:dyDescent="0.3">
      <c r="A24" s="49">
        <v>37257</v>
      </c>
      <c r="B24" s="51"/>
      <c r="C24" s="53"/>
      <c r="D24" s="51" t="s">
        <v>47</v>
      </c>
      <c r="E24" s="112"/>
      <c r="F24" s="112"/>
      <c r="G24" s="113"/>
      <c r="H24" s="53">
        <v>105.4</v>
      </c>
    </row>
    <row r="25" spans="1:8" ht="13.8" thickBot="1" x14ac:dyDescent="0.3">
      <c r="A25" s="31"/>
      <c r="B25" s="8">
        <v>637</v>
      </c>
      <c r="C25" s="7">
        <v>41</v>
      </c>
      <c r="D25" s="8" t="s">
        <v>37</v>
      </c>
      <c r="E25" s="21">
        <v>3125</v>
      </c>
      <c r="F25" s="21">
        <v>3125</v>
      </c>
      <c r="G25" s="21">
        <v>3293.44</v>
      </c>
      <c r="H25" s="44">
        <v>105.4</v>
      </c>
    </row>
    <row r="26" spans="1:8" ht="13.8" thickBot="1" x14ac:dyDescent="0.3">
      <c r="A26" s="30"/>
      <c r="B26" s="8"/>
      <c r="C26" s="7"/>
      <c r="D26" s="32"/>
      <c r="E26" s="23"/>
      <c r="F26" s="23"/>
      <c r="G26" s="21"/>
      <c r="H26" s="7"/>
    </row>
    <row r="27" spans="1:8" ht="28.2" thickBot="1" x14ac:dyDescent="0.3">
      <c r="A27" s="55">
        <v>37681</v>
      </c>
      <c r="B27" s="50"/>
      <c r="C27" s="52"/>
      <c r="D27" s="56" t="s">
        <v>48</v>
      </c>
      <c r="E27" s="112"/>
      <c r="F27" s="112"/>
      <c r="G27" s="113"/>
      <c r="H27" s="53">
        <v>88.4</v>
      </c>
    </row>
    <row r="28" spans="1:8" ht="51" thickBot="1" x14ac:dyDescent="0.3">
      <c r="A28" s="30"/>
      <c r="B28" s="8"/>
      <c r="C28" s="7"/>
      <c r="D28" s="57" t="s">
        <v>49</v>
      </c>
      <c r="E28" s="23"/>
      <c r="F28" s="23"/>
      <c r="G28" s="21"/>
      <c r="H28" s="7"/>
    </row>
    <row r="29" spans="1:8" ht="40.200000000000003" thickBot="1" x14ac:dyDescent="0.3">
      <c r="A29" s="30"/>
      <c r="B29" s="8">
        <v>610</v>
      </c>
      <c r="C29" s="7">
        <v>41</v>
      </c>
      <c r="D29" s="8" t="s">
        <v>50</v>
      </c>
      <c r="E29" s="21">
        <v>79821</v>
      </c>
      <c r="F29" s="21">
        <v>79638</v>
      </c>
      <c r="G29" s="21">
        <v>70625.759999999995</v>
      </c>
      <c r="H29" s="7">
        <v>88.7</v>
      </c>
    </row>
    <row r="30" spans="1:8" ht="40.200000000000003" thickBot="1" x14ac:dyDescent="0.3">
      <c r="A30" s="30"/>
      <c r="B30" s="8">
        <v>620</v>
      </c>
      <c r="C30" s="7">
        <v>41</v>
      </c>
      <c r="D30" s="8" t="s">
        <v>30</v>
      </c>
      <c r="E30" s="21">
        <v>27897</v>
      </c>
      <c r="F30" s="21">
        <v>27897</v>
      </c>
      <c r="G30" s="21">
        <v>24562.06</v>
      </c>
      <c r="H30" s="7">
        <v>88</v>
      </c>
    </row>
    <row r="31" spans="1:8" ht="27" thickBot="1" x14ac:dyDescent="0.3">
      <c r="A31" s="30"/>
      <c r="B31" s="8">
        <v>631</v>
      </c>
      <c r="C31" s="7">
        <v>41</v>
      </c>
      <c r="D31" s="8" t="s">
        <v>31</v>
      </c>
      <c r="E31" s="21">
        <v>80</v>
      </c>
      <c r="F31" s="21">
        <v>80</v>
      </c>
      <c r="G31" s="21">
        <v>38.18</v>
      </c>
      <c r="H31" s="7">
        <v>47.7</v>
      </c>
    </row>
    <row r="32" spans="1:8" ht="27" thickBot="1" x14ac:dyDescent="0.3">
      <c r="A32" s="30"/>
      <c r="B32" s="8">
        <v>632</v>
      </c>
      <c r="C32" s="7">
        <v>41</v>
      </c>
      <c r="D32" s="8" t="s">
        <v>32</v>
      </c>
      <c r="E32" s="21">
        <v>88140</v>
      </c>
      <c r="F32" s="21">
        <v>88285</v>
      </c>
      <c r="G32" s="114">
        <v>86563.05</v>
      </c>
      <c r="H32" s="7">
        <v>98</v>
      </c>
    </row>
    <row r="33" spans="1:8" ht="13.8" thickBot="1" x14ac:dyDescent="0.3">
      <c r="A33" s="30"/>
      <c r="B33" s="8">
        <v>633</v>
      </c>
      <c r="C33" s="7">
        <v>41</v>
      </c>
      <c r="D33" s="8" t="s">
        <v>33</v>
      </c>
      <c r="E33" s="21">
        <v>2200</v>
      </c>
      <c r="F33" s="21">
        <v>2300</v>
      </c>
      <c r="G33" s="21">
        <v>1554.11</v>
      </c>
      <c r="H33" s="7">
        <v>67.599999999999994</v>
      </c>
    </row>
    <row r="34" spans="1:8" ht="13.8" thickBot="1" x14ac:dyDescent="0.3">
      <c r="A34" s="30"/>
      <c r="B34" s="8">
        <v>634</v>
      </c>
      <c r="C34" s="7">
        <v>41</v>
      </c>
      <c r="D34" s="8" t="s">
        <v>34</v>
      </c>
      <c r="E34" s="21">
        <v>320</v>
      </c>
      <c r="F34" s="21">
        <v>320</v>
      </c>
      <c r="G34" s="21">
        <v>233.43</v>
      </c>
      <c r="H34" s="7">
        <v>72.900000000000006</v>
      </c>
    </row>
    <row r="35" spans="1:8" ht="40.200000000000003" thickBot="1" x14ac:dyDescent="0.3">
      <c r="A35" s="30"/>
      <c r="B35" s="8">
        <v>635</v>
      </c>
      <c r="C35" s="7">
        <v>41</v>
      </c>
      <c r="D35" s="8" t="s">
        <v>35</v>
      </c>
      <c r="E35" s="21">
        <v>28424</v>
      </c>
      <c r="F35" s="21">
        <v>32014</v>
      </c>
      <c r="G35" s="21">
        <v>4119.8</v>
      </c>
      <c r="H35" s="7">
        <v>12.9</v>
      </c>
    </row>
    <row r="36" spans="1:8" ht="13.8" thickBot="1" x14ac:dyDescent="0.3">
      <c r="A36" s="30"/>
      <c r="B36" s="8">
        <v>637</v>
      </c>
      <c r="C36" s="7">
        <v>41</v>
      </c>
      <c r="D36" s="8" t="s">
        <v>44</v>
      </c>
      <c r="E36" s="21">
        <v>17980</v>
      </c>
      <c r="F36" s="21">
        <v>17835</v>
      </c>
      <c r="G36" s="21">
        <v>14849.91</v>
      </c>
      <c r="H36" s="7">
        <v>83.3</v>
      </c>
    </row>
    <row r="37" spans="1:8" ht="14.4" thickBot="1" x14ac:dyDescent="0.3">
      <c r="A37" s="58"/>
      <c r="B37" s="8"/>
      <c r="C37" s="7"/>
      <c r="D37" s="59"/>
      <c r="E37" s="23"/>
      <c r="F37" s="23"/>
      <c r="G37" s="21"/>
      <c r="H37" s="7"/>
    </row>
    <row r="38" spans="1:8" ht="66.599999999999994" thickBot="1" x14ac:dyDescent="0.3">
      <c r="A38" s="49">
        <v>36678</v>
      </c>
      <c r="B38" s="50"/>
      <c r="C38" s="53"/>
      <c r="D38" s="51" t="s">
        <v>52</v>
      </c>
      <c r="E38" s="113"/>
      <c r="F38" s="112"/>
      <c r="G38" s="112"/>
      <c r="H38" s="54">
        <v>85.2</v>
      </c>
    </row>
    <row r="39" spans="1:8" ht="40.200000000000003" thickBot="1" x14ac:dyDescent="0.3">
      <c r="A39" s="60"/>
      <c r="B39" s="61">
        <v>610</v>
      </c>
      <c r="C39" s="47">
        <v>111</v>
      </c>
      <c r="D39" s="61" t="s">
        <v>29</v>
      </c>
      <c r="E39" s="115" t="s">
        <v>19</v>
      </c>
      <c r="F39" s="115">
        <v>950</v>
      </c>
      <c r="G39" s="115">
        <v>950</v>
      </c>
      <c r="H39" s="47">
        <v>100</v>
      </c>
    </row>
    <row r="40" spans="1:8" ht="40.200000000000003" thickBot="1" x14ac:dyDescent="0.3">
      <c r="A40" s="62"/>
      <c r="B40" s="63">
        <v>620</v>
      </c>
      <c r="C40" s="64">
        <v>111</v>
      </c>
      <c r="D40" s="63" t="s">
        <v>30</v>
      </c>
      <c r="E40" s="116" t="s">
        <v>19</v>
      </c>
      <c r="F40" s="117">
        <v>631</v>
      </c>
      <c r="G40" s="116">
        <v>574.44000000000005</v>
      </c>
      <c r="H40" s="64">
        <v>91</v>
      </c>
    </row>
    <row r="41" spans="1:8" ht="40.200000000000003" thickBot="1" x14ac:dyDescent="0.3">
      <c r="A41" s="62"/>
      <c r="B41" s="63">
        <v>631</v>
      </c>
      <c r="C41" s="64">
        <v>111</v>
      </c>
      <c r="D41" s="63" t="s">
        <v>53</v>
      </c>
      <c r="E41" s="116" t="s">
        <v>19</v>
      </c>
      <c r="F41" s="117">
        <v>30</v>
      </c>
      <c r="G41" s="116">
        <v>7.07</v>
      </c>
      <c r="H41" s="64">
        <v>23.6</v>
      </c>
    </row>
    <row r="42" spans="1:8" ht="27" thickBot="1" x14ac:dyDescent="0.3">
      <c r="A42" s="62"/>
      <c r="B42" s="63">
        <v>632</v>
      </c>
      <c r="C42" s="64">
        <v>111</v>
      </c>
      <c r="D42" s="63" t="s">
        <v>32</v>
      </c>
      <c r="E42" s="116" t="s">
        <v>19</v>
      </c>
      <c r="F42" s="116">
        <v>695</v>
      </c>
      <c r="G42" s="116">
        <v>660.33</v>
      </c>
      <c r="H42" s="64">
        <v>95</v>
      </c>
    </row>
    <row r="43" spans="1:8" ht="13.8" thickBot="1" x14ac:dyDescent="0.3">
      <c r="A43" s="62"/>
      <c r="B43" s="63">
        <v>633</v>
      </c>
      <c r="C43" s="64">
        <v>111</v>
      </c>
      <c r="D43" s="63" t="s">
        <v>33</v>
      </c>
      <c r="E43" s="116" t="s">
        <v>19</v>
      </c>
      <c r="F43" s="116">
        <v>917</v>
      </c>
      <c r="G43" s="116">
        <v>881.03</v>
      </c>
      <c r="H43" s="64">
        <v>96.1</v>
      </c>
    </row>
    <row r="44" spans="1:8" ht="13.8" thickBot="1" x14ac:dyDescent="0.3">
      <c r="A44" s="62"/>
      <c r="B44" s="63">
        <v>634</v>
      </c>
      <c r="C44" s="64">
        <v>111</v>
      </c>
      <c r="D44" s="63" t="s">
        <v>34</v>
      </c>
      <c r="E44" s="118" t="s">
        <v>19</v>
      </c>
      <c r="F44" s="118">
        <v>28</v>
      </c>
      <c r="G44" s="116">
        <v>0</v>
      </c>
      <c r="H44" s="64">
        <v>0</v>
      </c>
    </row>
    <row r="45" spans="1:8" x14ac:dyDescent="0.25">
      <c r="A45" s="312"/>
      <c r="B45" s="312">
        <v>637</v>
      </c>
      <c r="C45" s="310">
        <v>111</v>
      </c>
      <c r="D45" s="312" t="s">
        <v>37</v>
      </c>
      <c r="E45" s="314" t="s">
        <v>19</v>
      </c>
      <c r="F45" s="314">
        <v>10599</v>
      </c>
      <c r="G45" s="308">
        <v>8726.61</v>
      </c>
      <c r="H45" s="310">
        <v>82.3</v>
      </c>
    </row>
    <row r="46" spans="1:8" ht="13.8" thickBot="1" x14ac:dyDescent="0.3">
      <c r="A46" s="313"/>
      <c r="B46" s="313"/>
      <c r="C46" s="311"/>
      <c r="D46" s="313"/>
      <c r="E46" s="315"/>
      <c r="F46" s="315"/>
      <c r="G46" s="309"/>
      <c r="H46" s="311"/>
    </row>
    <row r="47" spans="1:8" ht="13.8" thickBot="1" x14ac:dyDescent="0.3">
      <c r="A47" s="65"/>
      <c r="B47" s="66"/>
      <c r="C47" s="67"/>
      <c r="D47" s="66"/>
      <c r="E47" s="119"/>
      <c r="F47" s="119"/>
      <c r="G47" s="120"/>
      <c r="H47" s="66"/>
    </row>
    <row r="48" spans="1:8" ht="26.4" x14ac:dyDescent="0.25">
      <c r="A48" s="257" t="s">
        <v>24</v>
      </c>
      <c r="B48" s="257" t="s">
        <v>0</v>
      </c>
      <c r="C48" s="259" t="s">
        <v>1</v>
      </c>
      <c r="D48" s="259" t="s">
        <v>2</v>
      </c>
      <c r="E48" s="257" t="s">
        <v>26</v>
      </c>
      <c r="F48" s="69" t="s">
        <v>3</v>
      </c>
      <c r="G48" s="257" t="s">
        <v>4</v>
      </c>
      <c r="H48" s="259" t="s">
        <v>5</v>
      </c>
    </row>
    <row r="49" spans="1:8" ht="13.8" thickBot="1" x14ac:dyDescent="0.3">
      <c r="A49" s="258"/>
      <c r="B49" s="258"/>
      <c r="C49" s="260"/>
      <c r="D49" s="260"/>
      <c r="E49" s="258"/>
      <c r="F49" s="70">
        <v>2018</v>
      </c>
      <c r="G49" s="258"/>
      <c r="H49" s="260"/>
    </row>
    <row r="50" spans="1:8" ht="13.8" thickBot="1" x14ac:dyDescent="0.3">
      <c r="A50" s="30"/>
      <c r="B50" s="8"/>
      <c r="C50" s="7"/>
      <c r="D50" s="8"/>
      <c r="E50" s="21"/>
      <c r="F50" s="21"/>
      <c r="G50" s="21"/>
      <c r="H50" s="7"/>
    </row>
    <row r="51" spans="1:8" ht="27" thickBot="1" x14ac:dyDescent="0.3">
      <c r="A51" s="49">
        <v>37015</v>
      </c>
      <c r="B51" s="51"/>
      <c r="C51" s="53"/>
      <c r="D51" s="51" t="s">
        <v>54</v>
      </c>
      <c r="E51" s="113"/>
      <c r="F51" s="113"/>
      <c r="G51" s="113"/>
      <c r="H51" s="53">
        <v>81.599999999999994</v>
      </c>
    </row>
    <row r="52" spans="1:8" ht="27" thickBot="1" x14ac:dyDescent="0.3">
      <c r="A52" s="31"/>
      <c r="B52" s="8">
        <v>632</v>
      </c>
      <c r="C52" s="7">
        <v>41</v>
      </c>
      <c r="D52" s="8" t="s">
        <v>32</v>
      </c>
      <c r="E52" s="21">
        <v>1820</v>
      </c>
      <c r="F52" s="21">
        <v>1820</v>
      </c>
      <c r="G52" s="21">
        <v>1844.86</v>
      </c>
      <c r="H52" s="7">
        <v>101.4</v>
      </c>
    </row>
    <row r="53" spans="1:8" ht="13.8" thickBot="1" x14ac:dyDescent="0.3">
      <c r="A53" s="31"/>
      <c r="B53" s="8">
        <v>633</v>
      </c>
      <c r="C53" s="7">
        <v>41</v>
      </c>
      <c r="D53" s="8" t="s">
        <v>33</v>
      </c>
      <c r="E53" s="21">
        <v>0</v>
      </c>
      <c r="F53" s="21">
        <v>1035</v>
      </c>
      <c r="G53" s="21">
        <v>0</v>
      </c>
      <c r="H53" s="7">
        <v>0</v>
      </c>
    </row>
    <row r="54" spans="1:8" ht="40.200000000000003" thickBot="1" x14ac:dyDescent="0.3">
      <c r="A54" s="31"/>
      <c r="B54" s="8">
        <v>635</v>
      </c>
      <c r="C54" s="7" t="s">
        <v>55</v>
      </c>
      <c r="D54" s="8" t="s">
        <v>35</v>
      </c>
      <c r="E54" s="21">
        <v>33685</v>
      </c>
      <c r="F54" s="21">
        <v>67065</v>
      </c>
      <c r="G54" s="21">
        <v>59591.94</v>
      </c>
      <c r="H54" s="7">
        <v>88.9</v>
      </c>
    </row>
    <row r="55" spans="1:8" ht="13.8" thickBot="1" x14ac:dyDescent="0.3">
      <c r="A55" s="31"/>
      <c r="B55" s="8">
        <v>637</v>
      </c>
      <c r="C55" s="7">
        <v>41</v>
      </c>
      <c r="D55" s="8" t="s">
        <v>37</v>
      </c>
      <c r="E55" s="21">
        <v>58600</v>
      </c>
      <c r="F55" s="21">
        <v>58600</v>
      </c>
      <c r="G55" s="21">
        <v>43492</v>
      </c>
      <c r="H55" s="7">
        <v>74.2</v>
      </c>
    </row>
    <row r="56" spans="1:8" ht="13.8" thickBot="1" x14ac:dyDescent="0.3">
      <c r="A56" s="71"/>
      <c r="B56" s="12"/>
      <c r="C56" s="11"/>
      <c r="D56" s="12"/>
      <c r="E56" s="22"/>
      <c r="F56" s="22"/>
      <c r="G56" s="22"/>
      <c r="H56" s="11"/>
    </row>
    <row r="57" spans="1:8" ht="27" thickBot="1" x14ac:dyDescent="0.3">
      <c r="A57" s="25">
        <v>36530</v>
      </c>
      <c r="B57" s="5"/>
      <c r="C57" s="4"/>
      <c r="D57" s="5" t="s">
        <v>56</v>
      </c>
      <c r="E57" s="108"/>
      <c r="F57" s="20"/>
      <c r="G57" s="20"/>
      <c r="H57" s="4">
        <v>0</v>
      </c>
    </row>
    <row r="58" spans="1:8" ht="13.8" thickBot="1" x14ac:dyDescent="0.3">
      <c r="A58" s="72"/>
      <c r="B58" s="73">
        <v>637</v>
      </c>
      <c r="C58" s="74">
        <v>41</v>
      </c>
      <c r="D58" s="75" t="s">
        <v>37</v>
      </c>
      <c r="E58" s="121">
        <v>3500</v>
      </c>
      <c r="F58" s="121">
        <v>3500</v>
      </c>
      <c r="G58" s="121">
        <v>0</v>
      </c>
      <c r="H58" s="74">
        <v>0</v>
      </c>
    </row>
    <row r="59" spans="1:8" ht="14.4" thickBot="1" x14ac:dyDescent="0.3">
      <c r="A59" s="76"/>
      <c r="B59" s="77"/>
      <c r="C59" s="78"/>
      <c r="D59" s="77"/>
      <c r="E59" s="122"/>
      <c r="F59" s="123"/>
      <c r="G59" s="123"/>
      <c r="H59" s="78"/>
    </row>
    <row r="60" spans="1:8" ht="40.200000000000003" thickBot="1" x14ac:dyDescent="0.3">
      <c r="A60" s="25">
        <v>36561</v>
      </c>
      <c r="B60" s="5"/>
      <c r="C60" s="4"/>
      <c r="D60" s="5" t="s">
        <v>58</v>
      </c>
      <c r="E60" s="108"/>
      <c r="F60" s="108"/>
      <c r="G60" s="108"/>
      <c r="H60" s="26">
        <v>101.9</v>
      </c>
    </row>
    <row r="61" spans="1:8" ht="13.8" thickBot="1" x14ac:dyDescent="0.3">
      <c r="A61" s="31"/>
      <c r="B61" s="8">
        <v>637</v>
      </c>
      <c r="C61" s="7" t="s">
        <v>55</v>
      </c>
      <c r="D61" s="8" t="s">
        <v>59</v>
      </c>
      <c r="E61" s="21">
        <v>4000</v>
      </c>
      <c r="F61" s="21">
        <v>20000</v>
      </c>
      <c r="G61" s="21">
        <v>20370</v>
      </c>
      <c r="H61" s="7">
        <v>101.9</v>
      </c>
    </row>
    <row r="62" spans="1:8" ht="13.8" thickBot="1" x14ac:dyDescent="0.3">
      <c r="A62" s="31"/>
      <c r="B62" s="8"/>
      <c r="C62" s="7"/>
      <c r="D62" s="32"/>
      <c r="E62" s="23"/>
      <c r="F62" s="23"/>
      <c r="G62" s="23"/>
      <c r="H62" s="9"/>
    </row>
    <row r="63" spans="1:8" ht="27" thickBot="1" x14ac:dyDescent="0.3">
      <c r="A63" s="25">
        <v>36590</v>
      </c>
      <c r="B63" s="5"/>
      <c r="C63" s="4"/>
      <c r="D63" s="5" t="s">
        <v>60</v>
      </c>
      <c r="E63" s="108"/>
      <c r="F63" s="20"/>
      <c r="G63" s="20"/>
      <c r="H63" s="4">
        <v>18.600000000000001</v>
      </c>
    </row>
    <row r="64" spans="1:8" ht="40.200000000000003" thickBot="1" x14ac:dyDescent="0.3">
      <c r="A64" s="31"/>
      <c r="B64" s="8">
        <v>620</v>
      </c>
      <c r="C64" s="7">
        <v>41</v>
      </c>
      <c r="D64" s="8" t="s">
        <v>30</v>
      </c>
      <c r="E64" s="21" t="s">
        <v>19</v>
      </c>
      <c r="F64" s="21">
        <v>0</v>
      </c>
      <c r="G64" s="21">
        <v>0</v>
      </c>
      <c r="H64" s="7">
        <v>0</v>
      </c>
    </row>
    <row r="65" spans="1:8" ht="13.8" thickBot="1" x14ac:dyDescent="0.3">
      <c r="A65" s="31"/>
      <c r="B65" s="8">
        <v>633</v>
      </c>
      <c r="C65" s="7">
        <v>41</v>
      </c>
      <c r="D65" s="8" t="s">
        <v>33</v>
      </c>
      <c r="E65" s="21">
        <v>2728</v>
      </c>
      <c r="F65" s="21">
        <v>2728</v>
      </c>
      <c r="G65" s="21">
        <v>506.16</v>
      </c>
      <c r="H65" s="7">
        <v>18.600000000000001</v>
      </c>
    </row>
    <row r="66" spans="1:8" ht="13.8" thickBot="1" x14ac:dyDescent="0.3">
      <c r="A66" s="31"/>
      <c r="B66" s="8">
        <v>637</v>
      </c>
      <c r="C66" s="7">
        <v>41</v>
      </c>
      <c r="D66" s="8" t="s">
        <v>37</v>
      </c>
      <c r="E66" s="21">
        <v>0</v>
      </c>
      <c r="F66" s="21">
        <v>0</v>
      </c>
      <c r="G66" s="21">
        <v>0</v>
      </c>
      <c r="H66" s="7">
        <v>0</v>
      </c>
    </row>
    <row r="67" spans="1:8" ht="13.8" thickBot="1" x14ac:dyDescent="0.3">
      <c r="A67" s="71"/>
      <c r="B67" s="12"/>
      <c r="C67" s="11"/>
      <c r="D67" s="12"/>
      <c r="E67" s="22"/>
      <c r="F67" s="22"/>
      <c r="G67" s="22"/>
      <c r="H67" s="11"/>
    </row>
    <row r="68" spans="1:8" ht="79.8" thickBot="1" x14ac:dyDescent="0.3">
      <c r="A68" s="25">
        <v>36682</v>
      </c>
      <c r="B68" s="5"/>
      <c r="C68" s="4"/>
      <c r="D68" s="5" t="s">
        <v>61</v>
      </c>
      <c r="E68" s="108"/>
      <c r="F68" s="108"/>
      <c r="G68" s="108"/>
      <c r="H68" s="26">
        <v>100</v>
      </c>
    </row>
    <row r="69" spans="1:8" ht="13.8" thickBot="1" x14ac:dyDescent="0.3">
      <c r="A69" s="31"/>
      <c r="B69" s="8">
        <v>637</v>
      </c>
      <c r="C69" s="7">
        <v>41</v>
      </c>
      <c r="D69" s="8" t="s">
        <v>44</v>
      </c>
      <c r="E69" s="21">
        <v>5000</v>
      </c>
      <c r="F69" s="21">
        <v>5000</v>
      </c>
      <c r="G69" s="21">
        <v>4999.76</v>
      </c>
      <c r="H69" s="7">
        <v>100</v>
      </c>
    </row>
    <row r="70" spans="1:8" ht="13.8" thickBot="1" x14ac:dyDescent="0.3">
      <c r="A70" s="31"/>
      <c r="B70" s="8"/>
      <c r="C70" s="7"/>
      <c r="D70" s="32"/>
      <c r="E70" s="23"/>
      <c r="F70" s="23"/>
      <c r="G70" s="23"/>
      <c r="H70" s="9"/>
    </row>
    <row r="71" spans="1:8" ht="14.4" thickBot="1" x14ac:dyDescent="0.3">
      <c r="A71" s="25">
        <v>36562</v>
      </c>
      <c r="B71" s="5"/>
      <c r="C71" s="4"/>
      <c r="D71" s="5" t="s">
        <v>63</v>
      </c>
      <c r="E71" s="108"/>
      <c r="F71" s="108"/>
      <c r="G71" s="108"/>
      <c r="H71" s="26">
        <v>73.8</v>
      </c>
    </row>
    <row r="72" spans="1:8" ht="55.8" thickBot="1" x14ac:dyDescent="0.3">
      <c r="A72" s="79"/>
      <c r="B72" s="80"/>
      <c r="C72" s="81"/>
      <c r="D72" s="39" t="s">
        <v>64</v>
      </c>
      <c r="E72" s="110"/>
      <c r="F72" s="110"/>
      <c r="G72" s="110"/>
      <c r="H72" s="40">
        <v>75</v>
      </c>
    </row>
    <row r="73" spans="1:8" ht="40.200000000000003" thickBot="1" x14ac:dyDescent="0.3">
      <c r="A73" s="76"/>
      <c r="B73" s="73">
        <v>610</v>
      </c>
      <c r="C73" s="82" t="s">
        <v>65</v>
      </c>
      <c r="D73" s="73" t="s">
        <v>66</v>
      </c>
      <c r="E73" s="121"/>
      <c r="F73" s="121"/>
      <c r="G73" s="121"/>
      <c r="H73" s="74">
        <v>83.2</v>
      </c>
    </row>
    <row r="74" spans="1:8" x14ac:dyDescent="0.25">
      <c r="A74" s="261"/>
      <c r="B74" s="263">
        <v>620</v>
      </c>
      <c r="C74" s="83" t="s">
        <v>67</v>
      </c>
      <c r="D74" s="263" t="s">
        <v>69</v>
      </c>
      <c r="E74" s="305"/>
      <c r="F74" s="305"/>
      <c r="G74" s="305"/>
      <c r="H74" s="294">
        <v>78.400000000000006</v>
      </c>
    </row>
    <row r="75" spans="1:8" x14ac:dyDescent="0.25">
      <c r="A75" s="262"/>
      <c r="B75" s="264"/>
      <c r="C75" s="83" t="s">
        <v>68</v>
      </c>
      <c r="D75" s="264"/>
      <c r="E75" s="306"/>
      <c r="F75" s="306"/>
      <c r="G75" s="306"/>
      <c r="H75" s="295"/>
    </row>
    <row r="76" spans="1:8" ht="13.8" thickBot="1" x14ac:dyDescent="0.3">
      <c r="A76" s="297"/>
      <c r="B76" s="304"/>
      <c r="C76" s="73"/>
      <c r="D76" s="304"/>
      <c r="E76" s="307"/>
      <c r="F76" s="307"/>
      <c r="G76" s="307"/>
      <c r="H76" s="296"/>
    </row>
    <row r="77" spans="1:8" ht="21" thickBot="1" x14ac:dyDescent="0.3">
      <c r="A77" s="76"/>
      <c r="B77" s="73">
        <v>633</v>
      </c>
      <c r="C77" s="84" t="s">
        <v>70</v>
      </c>
      <c r="D77" s="73" t="s">
        <v>33</v>
      </c>
      <c r="E77" s="121"/>
      <c r="F77" s="121"/>
      <c r="G77" s="121"/>
      <c r="H77" s="74">
        <v>58.5</v>
      </c>
    </row>
    <row r="78" spans="1:8" ht="21" thickBot="1" x14ac:dyDescent="0.3">
      <c r="A78" s="76"/>
      <c r="B78" s="73">
        <v>637</v>
      </c>
      <c r="C78" s="84" t="s">
        <v>65</v>
      </c>
      <c r="D78" s="73" t="s">
        <v>44</v>
      </c>
      <c r="E78" s="124"/>
      <c r="F78" s="121"/>
      <c r="G78" s="121"/>
      <c r="H78" s="74">
        <v>75.8</v>
      </c>
    </row>
    <row r="79" spans="1:8" ht="66.599999999999994" thickBot="1" x14ac:dyDescent="0.3">
      <c r="A79" s="76"/>
      <c r="B79" s="73">
        <v>642</v>
      </c>
      <c r="C79" s="82">
        <v>41</v>
      </c>
      <c r="D79" s="73" t="s">
        <v>71</v>
      </c>
      <c r="E79" s="121"/>
      <c r="F79" s="121"/>
      <c r="G79" s="121"/>
      <c r="H79" s="74">
        <v>34.6</v>
      </c>
    </row>
    <row r="80" spans="1:8" ht="14.4" thickBot="1" x14ac:dyDescent="0.3">
      <c r="A80" s="71"/>
      <c r="B80" s="12"/>
      <c r="C80" s="11"/>
      <c r="D80" s="12"/>
      <c r="E80" s="125"/>
      <c r="F80" s="125"/>
      <c r="G80" s="125"/>
      <c r="H80" s="85"/>
    </row>
    <row r="81" spans="1:8" ht="55.8" thickBot="1" x14ac:dyDescent="0.3">
      <c r="A81" s="79"/>
      <c r="B81" s="80"/>
      <c r="C81" s="81"/>
      <c r="D81" s="39" t="s">
        <v>72</v>
      </c>
      <c r="E81" s="110"/>
      <c r="F81" s="110"/>
      <c r="G81" s="110"/>
      <c r="H81" s="40">
        <v>73.400000000000006</v>
      </c>
    </row>
    <row r="82" spans="1:8" ht="27" thickBot="1" x14ac:dyDescent="0.3">
      <c r="A82" s="76"/>
      <c r="B82" s="73">
        <v>632</v>
      </c>
      <c r="C82" s="74">
        <v>41</v>
      </c>
      <c r="D82" s="73" t="s">
        <v>32</v>
      </c>
      <c r="E82" s="121"/>
      <c r="F82" s="121"/>
      <c r="G82" s="121"/>
      <c r="H82" s="74">
        <v>59.6</v>
      </c>
    </row>
    <row r="83" spans="1:8" ht="13.8" thickBot="1" x14ac:dyDescent="0.3">
      <c r="A83" s="76"/>
      <c r="B83" s="73">
        <v>633</v>
      </c>
      <c r="C83" s="74" t="s">
        <v>73</v>
      </c>
      <c r="D83" s="73" t="s">
        <v>33</v>
      </c>
      <c r="E83" s="121"/>
      <c r="F83" s="121"/>
      <c r="G83" s="121"/>
      <c r="H83" s="74">
        <v>93.5</v>
      </c>
    </row>
    <row r="84" spans="1:8" ht="40.200000000000003" thickBot="1" x14ac:dyDescent="0.3">
      <c r="A84" s="76"/>
      <c r="B84" s="73">
        <v>635</v>
      </c>
      <c r="C84" s="74">
        <v>41</v>
      </c>
      <c r="D84" s="73" t="s">
        <v>35</v>
      </c>
      <c r="E84" s="121"/>
      <c r="F84" s="121"/>
      <c r="G84" s="121"/>
      <c r="H84" s="74">
        <v>68.5</v>
      </c>
    </row>
    <row r="85" spans="1:8" ht="40.200000000000003" thickBot="1" x14ac:dyDescent="0.3">
      <c r="A85" s="76"/>
      <c r="B85" s="73">
        <v>635</v>
      </c>
      <c r="C85" s="74" t="s">
        <v>20</v>
      </c>
      <c r="D85" s="73" t="s">
        <v>35</v>
      </c>
      <c r="E85" s="121"/>
      <c r="F85" s="121"/>
      <c r="G85" s="121"/>
      <c r="H85" s="74">
        <v>100.5</v>
      </c>
    </row>
    <row r="86" spans="1:8" ht="27" thickBot="1" x14ac:dyDescent="0.3">
      <c r="A86" s="76"/>
      <c r="B86" s="73">
        <v>636</v>
      </c>
      <c r="C86" s="74">
        <v>41</v>
      </c>
      <c r="D86" s="73" t="s">
        <v>74</v>
      </c>
      <c r="E86" s="121"/>
      <c r="F86" s="121"/>
      <c r="G86" s="121"/>
      <c r="H86" s="74">
        <v>86.4</v>
      </c>
    </row>
    <row r="87" spans="1:8" ht="13.8" thickBot="1" x14ac:dyDescent="0.3">
      <c r="A87" s="76"/>
      <c r="B87" s="73">
        <v>637</v>
      </c>
      <c r="C87" s="74">
        <v>41</v>
      </c>
      <c r="D87" s="73" t="s">
        <v>44</v>
      </c>
      <c r="E87" s="121"/>
      <c r="F87" s="121"/>
      <c r="G87" s="121"/>
      <c r="H87" s="74">
        <v>62.9</v>
      </c>
    </row>
    <row r="88" spans="1:8" x14ac:dyDescent="0.25">
      <c r="A88" s="261"/>
      <c r="B88" s="261"/>
      <c r="C88" s="298"/>
      <c r="D88" s="261"/>
      <c r="E88" s="301"/>
      <c r="F88" s="301"/>
      <c r="G88" s="301"/>
      <c r="H88" s="298"/>
    </row>
    <row r="89" spans="1:8" x14ac:dyDescent="0.25">
      <c r="A89" s="262"/>
      <c r="B89" s="262"/>
      <c r="C89" s="299"/>
      <c r="D89" s="262"/>
      <c r="E89" s="302"/>
      <c r="F89" s="302"/>
      <c r="G89" s="302"/>
      <c r="H89" s="299"/>
    </row>
    <row r="90" spans="1:8" x14ac:dyDescent="0.25">
      <c r="A90" s="262"/>
      <c r="B90" s="262"/>
      <c r="C90" s="299"/>
      <c r="D90" s="262"/>
      <c r="E90" s="302"/>
      <c r="F90" s="302"/>
      <c r="G90" s="302"/>
      <c r="H90" s="299"/>
    </row>
    <row r="91" spans="1:8" x14ac:dyDescent="0.25">
      <c r="A91" s="262"/>
      <c r="B91" s="262"/>
      <c r="C91" s="299"/>
      <c r="D91" s="262"/>
      <c r="E91" s="302"/>
      <c r="F91" s="302"/>
      <c r="G91" s="302"/>
      <c r="H91" s="299"/>
    </row>
    <row r="92" spans="1:8" x14ac:dyDescent="0.25">
      <c r="A92" s="262"/>
      <c r="B92" s="262"/>
      <c r="C92" s="299"/>
      <c r="D92" s="262"/>
      <c r="E92" s="302"/>
      <c r="F92" s="302"/>
      <c r="G92" s="302"/>
      <c r="H92" s="299"/>
    </row>
    <row r="93" spans="1:8" x14ac:dyDescent="0.25">
      <c r="A93" s="262"/>
      <c r="B93" s="262"/>
      <c r="C93" s="299"/>
      <c r="D93" s="262"/>
      <c r="E93" s="302"/>
      <c r="F93" s="302"/>
      <c r="G93" s="302"/>
      <c r="H93" s="299"/>
    </row>
    <row r="94" spans="1:8" x14ac:dyDescent="0.25">
      <c r="A94" s="262"/>
      <c r="B94" s="262"/>
      <c r="C94" s="299"/>
      <c r="D94" s="262"/>
      <c r="E94" s="302"/>
      <c r="F94" s="302"/>
      <c r="G94" s="302"/>
      <c r="H94" s="299"/>
    </row>
    <row r="95" spans="1:8" x14ac:dyDescent="0.25">
      <c r="A95" s="262"/>
      <c r="B95" s="262"/>
      <c r="C95" s="299"/>
      <c r="D95" s="262"/>
      <c r="E95" s="302"/>
      <c r="F95" s="302"/>
      <c r="G95" s="302"/>
      <c r="H95" s="299"/>
    </row>
    <row r="96" spans="1:8" x14ac:dyDescent="0.25">
      <c r="A96" s="262"/>
      <c r="B96" s="262"/>
      <c r="C96" s="299"/>
      <c r="D96" s="262"/>
      <c r="E96" s="302"/>
      <c r="F96" s="302"/>
      <c r="G96" s="302"/>
      <c r="H96" s="299"/>
    </row>
    <row r="97" spans="1:8" ht="13.8" thickBot="1" x14ac:dyDescent="0.3">
      <c r="A97" s="297"/>
      <c r="B97" s="297"/>
      <c r="C97" s="300"/>
      <c r="D97" s="297"/>
      <c r="E97" s="303"/>
      <c r="F97" s="303"/>
      <c r="G97" s="303"/>
      <c r="H97" s="300"/>
    </row>
    <row r="98" spans="1:8" ht="13.8" thickBot="1" x14ac:dyDescent="0.3">
      <c r="A98" s="76"/>
      <c r="B98" s="77"/>
      <c r="C98" s="78"/>
      <c r="D98" s="77"/>
      <c r="E98" s="123"/>
      <c r="F98" s="123"/>
      <c r="G98" s="123"/>
      <c r="H98" s="78"/>
    </row>
    <row r="99" spans="1:8" ht="13.8" thickBot="1" x14ac:dyDescent="0.3">
      <c r="A99" s="76"/>
      <c r="B99" s="77"/>
      <c r="C99" s="78"/>
      <c r="D99" s="77"/>
      <c r="E99" s="123"/>
      <c r="F99" s="123"/>
      <c r="G99" s="123"/>
      <c r="H99" s="78"/>
    </row>
    <row r="100" spans="1:8" ht="13.8" thickBot="1" x14ac:dyDescent="0.3">
      <c r="A100" s="76"/>
      <c r="B100" s="77"/>
      <c r="C100" s="78"/>
      <c r="D100" s="77"/>
      <c r="E100" s="123"/>
      <c r="F100" s="123"/>
      <c r="G100" s="123"/>
      <c r="H100" s="78"/>
    </row>
    <row r="101" spans="1:8" ht="13.8" thickBot="1" x14ac:dyDescent="0.3">
      <c r="A101" s="76"/>
      <c r="B101" s="77"/>
      <c r="C101" s="78"/>
      <c r="D101" s="77"/>
      <c r="E101" s="123"/>
      <c r="F101" s="123"/>
      <c r="G101" s="123"/>
      <c r="H101" s="78"/>
    </row>
    <row r="102" spans="1:8" ht="26.4" x14ac:dyDescent="0.25">
      <c r="A102" s="253" t="s">
        <v>75</v>
      </c>
      <c r="B102" s="253" t="s">
        <v>0</v>
      </c>
      <c r="C102" s="251" t="s">
        <v>1</v>
      </c>
      <c r="D102" s="251" t="s">
        <v>2</v>
      </c>
      <c r="E102" s="253" t="s">
        <v>26</v>
      </c>
      <c r="F102" s="86" t="s">
        <v>3</v>
      </c>
      <c r="G102" s="253" t="s">
        <v>4</v>
      </c>
      <c r="H102" s="251" t="s">
        <v>5</v>
      </c>
    </row>
    <row r="103" spans="1:8" ht="13.8" thickBot="1" x14ac:dyDescent="0.3">
      <c r="A103" s="254"/>
      <c r="B103" s="254"/>
      <c r="C103" s="252"/>
      <c r="D103" s="252"/>
      <c r="E103" s="254"/>
      <c r="F103" s="2">
        <v>2018</v>
      </c>
      <c r="G103" s="254"/>
      <c r="H103" s="252"/>
    </row>
    <row r="104" spans="1:8" ht="40.200000000000003" thickBot="1" x14ac:dyDescent="0.3">
      <c r="A104" s="49">
        <v>36533</v>
      </c>
      <c r="B104" s="51"/>
      <c r="C104" s="53"/>
      <c r="D104" s="51" t="s">
        <v>76</v>
      </c>
      <c r="E104" s="112" t="s">
        <v>77</v>
      </c>
      <c r="F104" s="112" t="s">
        <v>78</v>
      </c>
      <c r="G104" s="112" t="s">
        <v>79</v>
      </c>
      <c r="H104" s="54">
        <v>69.099999999999994</v>
      </c>
    </row>
    <row r="105" spans="1:8" ht="28.2" thickBot="1" x14ac:dyDescent="0.3">
      <c r="A105" s="34"/>
      <c r="B105" s="35"/>
      <c r="C105" s="37"/>
      <c r="D105" s="39" t="s">
        <v>80</v>
      </c>
      <c r="E105" s="110" t="s">
        <v>81</v>
      </c>
      <c r="F105" s="110" t="s">
        <v>82</v>
      </c>
      <c r="G105" s="110" t="s">
        <v>83</v>
      </c>
      <c r="H105" s="40">
        <v>56.5</v>
      </c>
    </row>
    <row r="106" spans="1:8" ht="40.200000000000003" thickBot="1" x14ac:dyDescent="0.3">
      <c r="A106" s="72"/>
      <c r="B106" s="73">
        <v>620</v>
      </c>
      <c r="C106" s="74">
        <v>41</v>
      </c>
      <c r="D106" s="73" t="s">
        <v>84</v>
      </c>
      <c r="E106" s="121">
        <v>105</v>
      </c>
      <c r="F106" s="121">
        <v>246</v>
      </c>
      <c r="G106" s="121">
        <v>165.93</v>
      </c>
      <c r="H106" s="74">
        <v>67.5</v>
      </c>
    </row>
    <row r="107" spans="1:8" ht="13.8" thickBot="1" x14ac:dyDescent="0.3">
      <c r="A107" s="72"/>
      <c r="B107" s="73">
        <v>637</v>
      </c>
      <c r="C107" s="74">
        <v>41</v>
      </c>
      <c r="D107" s="73" t="s">
        <v>44</v>
      </c>
      <c r="E107" s="121" t="s">
        <v>85</v>
      </c>
      <c r="F107" s="121" t="s">
        <v>86</v>
      </c>
      <c r="G107" s="121" t="s">
        <v>87</v>
      </c>
      <c r="H107" s="74">
        <v>56</v>
      </c>
    </row>
    <row r="108" spans="1:8" ht="66.599999999999994" thickBot="1" x14ac:dyDescent="0.3">
      <c r="A108" s="30"/>
      <c r="B108" s="8">
        <v>642</v>
      </c>
      <c r="C108" s="7">
        <v>41</v>
      </c>
      <c r="D108" s="8" t="s">
        <v>71</v>
      </c>
      <c r="E108" s="21" t="s">
        <v>88</v>
      </c>
      <c r="F108" s="21" t="s">
        <v>19</v>
      </c>
      <c r="G108" s="21" t="s">
        <v>19</v>
      </c>
      <c r="H108" s="7" t="s">
        <v>19</v>
      </c>
    </row>
    <row r="109" spans="1:8" ht="28.2" thickBot="1" x14ac:dyDescent="0.3">
      <c r="A109" s="33"/>
      <c r="B109" s="35"/>
      <c r="C109" s="37"/>
      <c r="D109" s="39" t="s">
        <v>89</v>
      </c>
      <c r="E109" s="110" t="s">
        <v>62</v>
      </c>
      <c r="F109" s="110" t="s">
        <v>62</v>
      </c>
      <c r="G109" s="110" t="s">
        <v>90</v>
      </c>
      <c r="H109" s="40">
        <v>83.4</v>
      </c>
    </row>
    <row r="110" spans="1:8" ht="40.200000000000003" thickBot="1" x14ac:dyDescent="0.3">
      <c r="A110" s="30"/>
      <c r="B110" s="8">
        <v>635</v>
      </c>
      <c r="C110" s="7" t="s">
        <v>55</v>
      </c>
      <c r="D110" s="8" t="s">
        <v>35</v>
      </c>
      <c r="E110" s="21" t="s">
        <v>62</v>
      </c>
      <c r="F110" s="21" t="s">
        <v>62</v>
      </c>
      <c r="G110" s="21" t="s">
        <v>90</v>
      </c>
      <c r="H110" s="7">
        <v>83.4</v>
      </c>
    </row>
    <row r="111" spans="1:8" ht="28.2" thickBot="1" x14ac:dyDescent="0.3">
      <c r="A111" s="87"/>
      <c r="B111" s="88"/>
      <c r="C111" s="89"/>
      <c r="D111" s="88" t="s">
        <v>91</v>
      </c>
      <c r="E111" s="126">
        <v>280</v>
      </c>
      <c r="F111" s="126">
        <v>280</v>
      </c>
      <c r="G111" s="126">
        <v>323</v>
      </c>
      <c r="H111" s="89">
        <v>115.4</v>
      </c>
    </row>
    <row r="112" spans="1:8" ht="27" thickBot="1" x14ac:dyDescent="0.3">
      <c r="A112" s="30"/>
      <c r="B112" s="8">
        <v>632</v>
      </c>
      <c r="C112" s="7">
        <v>41</v>
      </c>
      <c r="D112" s="8" t="s">
        <v>92</v>
      </c>
      <c r="E112" s="21">
        <v>280</v>
      </c>
      <c r="F112" s="21">
        <v>280</v>
      </c>
      <c r="G112" s="21">
        <v>323</v>
      </c>
      <c r="H112" s="7">
        <v>115.4</v>
      </c>
    </row>
    <row r="113" spans="1:8" ht="13.8" thickBot="1" x14ac:dyDescent="0.3">
      <c r="A113" s="30"/>
      <c r="B113" s="8"/>
      <c r="C113" s="7"/>
      <c r="D113" s="8"/>
      <c r="E113" s="21"/>
      <c r="F113" s="21"/>
      <c r="G113" s="21"/>
      <c r="H113" s="7"/>
    </row>
    <row r="114" spans="1:8" ht="27" thickBot="1" x14ac:dyDescent="0.3">
      <c r="A114" s="90" t="s">
        <v>93</v>
      </c>
      <c r="B114" s="5"/>
      <c r="C114" s="4"/>
      <c r="D114" s="5" t="s">
        <v>94</v>
      </c>
      <c r="E114" s="108" t="s">
        <v>95</v>
      </c>
      <c r="F114" s="108" t="s">
        <v>96</v>
      </c>
      <c r="G114" s="108" t="s">
        <v>97</v>
      </c>
      <c r="H114" s="26">
        <v>84.7</v>
      </c>
    </row>
    <row r="115" spans="1:8" ht="40.200000000000003" thickBot="1" x14ac:dyDescent="0.3">
      <c r="A115" s="91"/>
      <c r="B115" s="61">
        <v>620</v>
      </c>
      <c r="C115" s="47">
        <v>41</v>
      </c>
      <c r="D115" s="61" t="s">
        <v>84</v>
      </c>
      <c r="E115" s="115">
        <v>560</v>
      </c>
      <c r="F115" s="115">
        <v>560</v>
      </c>
      <c r="G115" s="115">
        <v>342.61</v>
      </c>
      <c r="H115" s="47">
        <v>61.2</v>
      </c>
    </row>
    <row r="116" spans="1:8" ht="13.8" thickBot="1" x14ac:dyDescent="0.3">
      <c r="A116" s="92"/>
      <c r="B116" s="63">
        <v>637</v>
      </c>
      <c r="C116" s="64">
        <v>41</v>
      </c>
      <c r="D116" s="63" t="s">
        <v>37</v>
      </c>
      <c r="E116" s="116" t="s">
        <v>98</v>
      </c>
      <c r="F116" s="116" t="s">
        <v>99</v>
      </c>
      <c r="G116" s="116" t="s">
        <v>100</v>
      </c>
      <c r="H116" s="64">
        <v>85.2</v>
      </c>
    </row>
    <row r="117" spans="1:8" ht="13.8" thickBot="1" x14ac:dyDescent="0.3">
      <c r="A117" s="93"/>
      <c r="B117" s="94"/>
      <c r="C117" s="68"/>
      <c r="D117" s="94"/>
      <c r="E117" s="119"/>
      <c r="F117" s="119"/>
      <c r="G117" s="119"/>
      <c r="H117" s="68"/>
    </row>
    <row r="118" spans="1:8" ht="13.8" thickBot="1" x14ac:dyDescent="0.3">
      <c r="A118" s="31"/>
      <c r="B118" s="32"/>
      <c r="C118" s="9"/>
      <c r="D118" s="32"/>
      <c r="E118" s="23"/>
      <c r="F118" s="23"/>
      <c r="G118" s="23"/>
      <c r="H118" s="9"/>
    </row>
    <row r="119" spans="1:8" ht="79.8" thickBot="1" x14ac:dyDescent="0.3">
      <c r="A119" s="90" t="s">
        <v>101</v>
      </c>
      <c r="B119" s="5"/>
      <c r="C119" s="4"/>
      <c r="D119" s="5" t="s">
        <v>102</v>
      </c>
      <c r="E119" s="108" t="s">
        <v>103</v>
      </c>
      <c r="F119" s="108">
        <v>9061</v>
      </c>
      <c r="G119" s="108" t="s">
        <v>104</v>
      </c>
      <c r="H119" s="26">
        <v>96.1</v>
      </c>
    </row>
    <row r="120" spans="1:8" ht="40.200000000000003" thickBot="1" x14ac:dyDescent="0.3">
      <c r="A120" s="31"/>
      <c r="B120" s="8">
        <v>610</v>
      </c>
      <c r="C120" s="7">
        <v>41</v>
      </c>
      <c r="D120" s="8" t="s">
        <v>50</v>
      </c>
      <c r="E120" s="21" t="s">
        <v>105</v>
      </c>
      <c r="F120" s="21" t="s">
        <v>106</v>
      </c>
      <c r="G120" s="21" t="s">
        <v>107</v>
      </c>
      <c r="H120" s="7">
        <v>99.2</v>
      </c>
    </row>
    <row r="121" spans="1:8" ht="40.200000000000003" thickBot="1" x14ac:dyDescent="0.3">
      <c r="A121" s="31"/>
      <c r="B121" s="8">
        <v>620</v>
      </c>
      <c r="C121" s="7">
        <v>41</v>
      </c>
      <c r="D121" s="8" t="s">
        <v>30</v>
      </c>
      <c r="E121" s="21">
        <v>930</v>
      </c>
      <c r="F121" s="21" t="s">
        <v>108</v>
      </c>
      <c r="G121" s="21" t="s">
        <v>109</v>
      </c>
      <c r="H121" s="7">
        <v>98.4</v>
      </c>
    </row>
    <row r="122" spans="1:8" ht="27" thickBot="1" x14ac:dyDescent="0.3">
      <c r="A122" s="31"/>
      <c r="B122" s="8">
        <v>632</v>
      </c>
      <c r="C122" s="7">
        <v>41</v>
      </c>
      <c r="D122" s="8" t="s">
        <v>32</v>
      </c>
      <c r="E122" s="21" t="s">
        <v>110</v>
      </c>
      <c r="F122" s="21" t="s">
        <v>110</v>
      </c>
      <c r="G122" s="21" t="s">
        <v>111</v>
      </c>
      <c r="H122" s="7">
        <v>95.2</v>
      </c>
    </row>
    <row r="123" spans="1:8" ht="13.8" thickBot="1" x14ac:dyDescent="0.3">
      <c r="A123" s="30"/>
      <c r="B123" s="8">
        <v>633</v>
      </c>
      <c r="C123" s="7">
        <v>41</v>
      </c>
      <c r="D123" s="8" t="s">
        <v>33</v>
      </c>
      <c r="E123" s="21">
        <v>400</v>
      </c>
      <c r="F123" s="21">
        <v>400</v>
      </c>
      <c r="G123" s="21">
        <v>346</v>
      </c>
      <c r="H123" s="7">
        <v>86.5</v>
      </c>
    </row>
    <row r="124" spans="1:8" ht="53.4" thickBot="1" x14ac:dyDescent="0.3">
      <c r="A124" s="31"/>
      <c r="B124" s="8">
        <v>642</v>
      </c>
      <c r="C124" s="7">
        <v>41</v>
      </c>
      <c r="D124" s="8" t="s">
        <v>38</v>
      </c>
      <c r="E124" s="21">
        <v>33</v>
      </c>
      <c r="F124" s="21">
        <v>33</v>
      </c>
      <c r="G124" s="21" t="s">
        <v>19</v>
      </c>
      <c r="H124" s="7" t="s">
        <v>19</v>
      </c>
    </row>
    <row r="125" spans="1:8" ht="13.8" thickBot="1" x14ac:dyDescent="0.3">
      <c r="A125" s="76"/>
      <c r="B125" s="77"/>
      <c r="C125" s="78"/>
      <c r="D125" s="77"/>
      <c r="E125" s="123"/>
      <c r="F125" s="123"/>
      <c r="G125" s="123"/>
      <c r="H125" s="78"/>
    </row>
    <row r="126" spans="1:8" ht="40.200000000000003" thickBot="1" x14ac:dyDescent="0.3">
      <c r="A126" s="25">
        <v>36593</v>
      </c>
      <c r="B126" s="5"/>
      <c r="C126" s="4"/>
      <c r="D126" s="5" t="s">
        <v>112</v>
      </c>
      <c r="E126" s="108" t="s">
        <v>113</v>
      </c>
      <c r="F126" s="108" t="s">
        <v>113</v>
      </c>
      <c r="G126" s="108" t="s">
        <v>114</v>
      </c>
      <c r="H126" s="26">
        <v>31.3</v>
      </c>
    </row>
    <row r="127" spans="1:8" ht="40.200000000000003" thickBot="1" x14ac:dyDescent="0.3">
      <c r="A127" s="31"/>
      <c r="B127" s="8">
        <v>620</v>
      </c>
      <c r="C127" s="7">
        <v>41</v>
      </c>
      <c r="D127" s="8" t="s">
        <v>30</v>
      </c>
      <c r="E127" s="21">
        <v>265</v>
      </c>
      <c r="F127" s="21">
        <v>265</v>
      </c>
      <c r="G127" s="21">
        <v>37.92</v>
      </c>
      <c r="H127" s="7">
        <v>14.3</v>
      </c>
    </row>
    <row r="128" spans="1:8" ht="13.8" thickBot="1" x14ac:dyDescent="0.3">
      <c r="A128" s="31"/>
      <c r="B128" s="8">
        <v>637</v>
      </c>
      <c r="C128" s="7">
        <v>41</v>
      </c>
      <c r="D128" s="8" t="s">
        <v>37</v>
      </c>
      <c r="E128" s="21" t="s">
        <v>115</v>
      </c>
      <c r="F128" s="21" t="s">
        <v>115</v>
      </c>
      <c r="G128" s="21" t="s">
        <v>116</v>
      </c>
      <c r="H128" s="7">
        <v>32</v>
      </c>
    </row>
    <row r="129" spans="1:8" ht="13.8" thickBot="1" x14ac:dyDescent="0.3">
      <c r="A129" s="71"/>
      <c r="B129" s="12"/>
      <c r="C129" s="11"/>
      <c r="D129" s="12"/>
      <c r="E129" s="22"/>
      <c r="F129" s="22"/>
      <c r="G129" s="22"/>
      <c r="H129" s="11"/>
    </row>
    <row r="130" spans="1:8" ht="27" thickBot="1" x14ac:dyDescent="0.3">
      <c r="A130" s="90" t="s">
        <v>117</v>
      </c>
      <c r="B130" s="5"/>
      <c r="C130" s="4"/>
      <c r="D130" s="5" t="s">
        <v>118</v>
      </c>
      <c r="E130" s="108" t="s">
        <v>57</v>
      </c>
      <c r="F130" s="108" t="s">
        <v>119</v>
      </c>
      <c r="G130" s="108" t="s">
        <v>120</v>
      </c>
      <c r="H130" s="26">
        <v>85</v>
      </c>
    </row>
    <row r="131" spans="1:8" ht="13.8" thickBot="1" x14ac:dyDescent="0.3">
      <c r="A131" s="91"/>
      <c r="B131" s="61">
        <v>637</v>
      </c>
      <c r="C131" s="47">
        <v>41</v>
      </c>
      <c r="D131" s="61" t="s">
        <v>37</v>
      </c>
      <c r="E131" s="115" t="s">
        <v>57</v>
      </c>
      <c r="F131" s="115" t="s">
        <v>119</v>
      </c>
      <c r="G131" s="115" t="s">
        <v>120</v>
      </c>
      <c r="H131" s="47">
        <v>85</v>
      </c>
    </row>
    <row r="132" spans="1:8" ht="13.8" thickBot="1" x14ac:dyDescent="0.3">
      <c r="A132" s="93"/>
      <c r="B132" s="66"/>
      <c r="C132" s="67"/>
      <c r="D132" s="66"/>
      <c r="E132" s="120"/>
      <c r="F132" s="120"/>
      <c r="G132" s="120"/>
      <c r="H132" s="67"/>
    </row>
    <row r="133" spans="1:8" ht="13.8" thickBot="1" x14ac:dyDescent="0.3">
      <c r="A133" s="31"/>
      <c r="B133" s="8"/>
      <c r="C133" s="7"/>
      <c r="D133" s="8"/>
      <c r="E133" s="21"/>
      <c r="F133" s="21"/>
      <c r="G133" s="21"/>
      <c r="H133" s="7"/>
    </row>
    <row r="134" spans="1:8" ht="13.8" x14ac:dyDescent="0.25">
      <c r="A134" s="267" t="s">
        <v>121</v>
      </c>
      <c r="B134" s="267"/>
      <c r="C134" s="269"/>
      <c r="D134" s="95" t="s">
        <v>122</v>
      </c>
      <c r="E134" s="271" t="s">
        <v>124</v>
      </c>
      <c r="F134" s="271" t="s">
        <v>124</v>
      </c>
      <c r="G134" s="271" t="s">
        <v>125</v>
      </c>
      <c r="H134" s="292">
        <v>44.3</v>
      </c>
    </row>
    <row r="135" spans="1:8" ht="42" thickBot="1" x14ac:dyDescent="0.3">
      <c r="A135" s="268"/>
      <c r="B135" s="268"/>
      <c r="C135" s="270"/>
      <c r="D135" s="96" t="s">
        <v>123</v>
      </c>
      <c r="E135" s="272"/>
      <c r="F135" s="272"/>
      <c r="G135" s="272"/>
      <c r="H135" s="293"/>
    </row>
    <row r="136" spans="1:8" ht="40.200000000000003" thickBot="1" x14ac:dyDescent="0.3">
      <c r="A136" s="72"/>
      <c r="B136" s="73">
        <v>620</v>
      </c>
      <c r="C136" s="74">
        <v>41</v>
      </c>
      <c r="D136" s="73" t="s">
        <v>30</v>
      </c>
      <c r="E136" s="121">
        <v>585</v>
      </c>
      <c r="F136" s="121">
        <v>585</v>
      </c>
      <c r="G136" s="121">
        <v>234.48</v>
      </c>
      <c r="H136" s="74">
        <v>40.1</v>
      </c>
    </row>
    <row r="137" spans="1:8" ht="13.8" thickBot="1" x14ac:dyDescent="0.3">
      <c r="A137" s="72"/>
      <c r="B137" s="73">
        <v>633</v>
      </c>
      <c r="C137" s="74">
        <v>41</v>
      </c>
      <c r="D137" s="73" t="s">
        <v>33</v>
      </c>
      <c r="E137" s="121" t="s">
        <v>126</v>
      </c>
      <c r="F137" s="121" t="s">
        <v>126</v>
      </c>
      <c r="G137" s="121">
        <v>939.44</v>
      </c>
      <c r="H137" s="74">
        <v>64.8</v>
      </c>
    </row>
    <row r="138" spans="1:8" ht="13.8" thickBot="1" x14ac:dyDescent="0.3">
      <c r="A138" s="72"/>
      <c r="B138" s="73">
        <v>637</v>
      </c>
      <c r="C138" s="74">
        <v>41</v>
      </c>
      <c r="D138" s="73" t="s">
        <v>37</v>
      </c>
      <c r="E138" s="121" t="s">
        <v>51</v>
      </c>
      <c r="F138" s="121" t="s">
        <v>51</v>
      </c>
      <c r="G138" s="121" t="s">
        <v>127</v>
      </c>
      <c r="H138" s="74">
        <v>44.8</v>
      </c>
    </row>
    <row r="139" spans="1:8" ht="27" thickBot="1" x14ac:dyDescent="0.3">
      <c r="A139" s="71"/>
      <c r="B139" s="8">
        <v>637</v>
      </c>
      <c r="C139" s="7">
        <v>41</v>
      </c>
      <c r="D139" s="8" t="s">
        <v>128</v>
      </c>
      <c r="E139" s="21" t="s">
        <v>88</v>
      </c>
      <c r="F139" s="21" t="s">
        <v>88</v>
      </c>
      <c r="G139" s="21">
        <v>0</v>
      </c>
      <c r="H139" s="7">
        <v>0</v>
      </c>
    </row>
    <row r="140" spans="1:8" ht="13.8" thickBot="1" x14ac:dyDescent="0.3">
      <c r="A140" s="71"/>
      <c r="B140" s="8"/>
      <c r="C140" s="7"/>
      <c r="D140" s="8"/>
      <c r="E140" s="127"/>
      <c r="F140" s="127"/>
      <c r="G140" s="127"/>
      <c r="H140" s="97"/>
    </row>
    <row r="141" spans="1:8" ht="13.8" thickBot="1" x14ac:dyDescent="0.3">
      <c r="A141" s="71"/>
      <c r="B141" s="8"/>
      <c r="C141" s="7"/>
      <c r="D141" s="8"/>
      <c r="E141" s="127"/>
      <c r="F141" s="127"/>
      <c r="G141" s="127"/>
      <c r="H141" s="97"/>
    </row>
    <row r="142" spans="1:8" ht="13.8" thickBot="1" x14ac:dyDescent="0.3">
      <c r="A142" s="71"/>
      <c r="B142" s="8"/>
      <c r="C142" s="7"/>
      <c r="D142" s="8"/>
      <c r="E142" s="127"/>
      <c r="F142" s="127"/>
      <c r="G142" s="127"/>
      <c r="H142" s="97"/>
    </row>
    <row r="143" spans="1:8" ht="13.8" thickBot="1" x14ac:dyDescent="0.3">
      <c r="A143" s="71"/>
      <c r="B143" s="8"/>
      <c r="C143" s="7"/>
      <c r="D143" s="8"/>
      <c r="E143" s="127"/>
      <c r="F143" s="127"/>
      <c r="G143" s="127"/>
      <c r="H143" s="97"/>
    </row>
    <row r="144" spans="1:8" ht="13.8" thickBot="1" x14ac:dyDescent="0.3">
      <c r="A144" s="71"/>
      <c r="B144" s="8"/>
      <c r="C144" s="7"/>
      <c r="D144" s="8"/>
      <c r="E144" s="127"/>
      <c r="F144" s="127"/>
      <c r="G144" s="127"/>
      <c r="H144" s="97"/>
    </row>
    <row r="145" spans="1:8" ht="26.4" x14ac:dyDescent="0.25">
      <c r="A145" s="273" t="s">
        <v>75</v>
      </c>
      <c r="B145" s="273" t="s">
        <v>0</v>
      </c>
      <c r="C145" s="275" t="s">
        <v>1</v>
      </c>
      <c r="D145" s="275" t="s">
        <v>2</v>
      </c>
      <c r="E145" s="273" t="s">
        <v>26</v>
      </c>
      <c r="F145" s="98" t="s">
        <v>129</v>
      </c>
      <c r="G145" s="273" t="s">
        <v>4</v>
      </c>
      <c r="H145" s="275" t="s">
        <v>5</v>
      </c>
    </row>
    <row r="146" spans="1:8" ht="13.8" thickBot="1" x14ac:dyDescent="0.3">
      <c r="A146" s="274"/>
      <c r="B146" s="274"/>
      <c r="C146" s="276"/>
      <c r="D146" s="276"/>
      <c r="E146" s="274"/>
      <c r="F146" s="99">
        <v>2015</v>
      </c>
      <c r="G146" s="274"/>
      <c r="H146" s="276"/>
    </row>
    <row r="147" spans="1:8" ht="53.4" thickBot="1" x14ac:dyDescent="0.3">
      <c r="A147" s="90" t="s">
        <v>130</v>
      </c>
      <c r="B147" s="5"/>
      <c r="C147" s="4"/>
      <c r="D147" s="5" t="s">
        <v>131</v>
      </c>
      <c r="E147" s="26" t="s">
        <v>22</v>
      </c>
      <c r="F147" s="26" t="s">
        <v>22</v>
      </c>
      <c r="G147" s="26" t="s">
        <v>132</v>
      </c>
      <c r="H147" s="26">
        <v>113.1</v>
      </c>
    </row>
    <row r="148" spans="1:8" ht="13.8" thickBot="1" x14ac:dyDescent="0.3">
      <c r="A148" s="91"/>
      <c r="B148" s="61">
        <v>637</v>
      </c>
      <c r="C148" s="47" t="s">
        <v>20</v>
      </c>
      <c r="D148" s="61" t="s">
        <v>37</v>
      </c>
      <c r="E148" s="47" t="s">
        <v>22</v>
      </c>
      <c r="F148" s="47" t="s">
        <v>22</v>
      </c>
      <c r="G148" s="47" t="s">
        <v>132</v>
      </c>
      <c r="H148" s="47">
        <v>113.1</v>
      </c>
    </row>
    <row r="149" spans="1:8" ht="13.8" thickBot="1" x14ac:dyDescent="0.3">
      <c r="A149" s="65"/>
      <c r="B149" s="66"/>
      <c r="C149" s="67"/>
      <c r="D149" s="66"/>
      <c r="E149" s="67"/>
      <c r="F149" s="67"/>
      <c r="G149" s="67"/>
      <c r="H149" s="67"/>
    </row>
    <row r="150" spans="1:8" ht="53.4" thickBot="1" x14ac:dyDescent="0.3">
      <c r="A150" s="25">
        <v>36626</v>
      </c>
      <c r="B150" s="5"/>
      <c r="C150" s="4"/>
      <c r="D150" s="5" t="s">
        <v>133</v>
      </c>
      <c r="E150" s="26">
        <v>640</v>
      </c>
      <c r="F150" s="26" t="s">
        <v>19</v>
      </c>
      <c r="G150" s="26" t="s">
        <v>19</v>
      </c>
      <c r="H150" s="26" t="s">
        <v>19</v>
      </c>
    </row>
    <row r="151" spans="1:8" ht="66.599999999999994" thickBot="1" x14ac:dyDescent="0.3">
      <c r="A151" s="100"/>
      <c r="B151" s="61">
        <v>642</v>
      </c>
      <c r="C151" s="47">
        <v>41</v>
      </c>
      <c r="D151" s="61" t="s">
        <v>134</v>
      </c>
      <c r="E151" s="46">
        <v>640</v>
      </c>
      <c r="F151" s="47" t="s">
        <v>19</v>
      </c>
      <c r="G151" s="47" t="s">
        <v>19</v>
      </c>
      <c r="H151" s="47" t="s">
        <v>19</v>
      </c>
    </row>
    <row r="152" spans="1:8" ht="13.8" thickBot="1" x14ac:dyDescent="0.3">
      <c r="A152" s="65"/>
      <c r="B152" s="66"/>
      <c r="C152" s="67"/>
      <c r="D152" s="66"/>
      <c r="E152" s="67"/>
      <c r="F152" s="67"/>
      <c r="G152" s="67"/>
      <c r="H152" s="67"/>
    </row>
    <row r="153" spans="1:8" ht="79.8" thickBot="1" x14ac:dyDescent="0.3">
      <c r="A153" s="49">
        <v>36717</v>
      </c>
      <c r="B153" s="51"/>
      <c r="C153" s="53"/>
      <c r="D153" s="51" t="s">
        <v>135</v>
      </c>
      <c r="E153" s="54" t="s">
        <v>62</v>
      </c>
      <c r="F153" s="54" t="s">
        <v>62</v>
      </c>
      <c r="G153" s="54" t="s">
        <v>136</v>
      </c>
      <c r="H153" s="54">
        <v>40.1</v>
      </c>
    </row>
    <row r="154" spans="1:8" ht="53.4" thickBot="1" x14ac:dyDescent="0.3">
      <c r="A154" s="31"/>
      <c r="B154" s="8">
        <v>642</v>
      </c>
      <c r="C154" s="7">
        <v>41</v>
      </c>
      <c r="D154" s="8" t="s">
        <v>38</v>
      </c>
      <c r="E154" s="7" t="s">
        <v>62</v>
      </c>
      <c r="F154" s="7" t="s">
        <v>137</v>
      </c>
      <c r="G154" s="7" t="s">
        <v>138</v>
      </c>
      <c r="H154" s="7">
        <v>40.1</v>
      </c>
    </row>
    <row r="155" spans="1:8" ht="13.8" thickBot="1" x14ac:dyDescent="0.3">
      <c r="A155" s="30"/>
      <c r="B155" s="8"/>
      <c r="C155" s="7"/>
      <c r="D155" s="8"/>
      <c r="E155" s="7"/>
      <c r="F155" s="7"/>
      <c r="G155" s="7"/>
      <c r="H155" s="7"/>
    </row>
    <row r="156" spans="1:8" ht="13.8" thickBot="1" x14ac:dyDescent="0.3">
      <c r="A156" s="30"/>
      <c r="B156" s="8"/>
      <c r="C156" s="7"/>
      <c r="D156" s="8"/>
      <c r="E156" s="7"/>
      <c r="F156" s="7"/>
      <c r="G156" s="7"/>
      <c r="H156" s="7"/>
    </row>
    <row r="157" spans="1:8" ht="31.8" thickBot="1" x14ac:dyDescent="0.3">
      <c r="A157" s="101"/>
      <c r="B157" s="102"/>
      <c r="C157" s="14"/>
      <c r="D157" s="15" t="s">
        <v>139</v>
      </c>
      <c r="E157" s="103" t="s">
        <v>140</v>
      </c>
      <c r="F157" s="103" t="s">
        <v>141</v>
      </c>
      <c r="G157" s="103" t="s">
        <v>142</v>
      </c>
      <c r="H157" s="103">
        <v>83.9</v>
      </c>
    </row>
  </sheetData>
  <mergeCells count="65">
    <mergeCell ref="H2:H3"/>
    <mergeCell ref="A21:A22"/>
    <mergeCell ref="B21:B22"/>
    <mergeCell ref="C21:C22"/>
    <mergeCell ref="E21:E22"/>
    <mergeCell ref="F21:F22"/>
    <mergeCell ref="G21:G22"/>
    <mergeCell ref="H21:H22"/>
    <mergeCell ref="A2:A3"/>
    <mergeCell ref="B2:B3"/>
    <mergeCell ref="C2:C3"/>
    <mergeCell ref="D2:D3"/>
    <mergeCell ref="E2:E3"/>
    <mergeCell ref="G2:G3"/>
    <mergeCell ref="G45:G46"/>
    <mergeCell ref="H45:H46"/>
    <mergeCell ref="A48:A49"/>
    <mergeCell ref="B48:B49"/>
    <mergeCell ref="C48:C49"/>
    <mergeCell ref="D48:D49"/>
    <mergeCell ref="E48:E49"/>
    <mergeCell ref="G48:G49"/>
    <mergeCell ref="H48:H49"/>
    <mergeCell ref="A45:A46"/>
    <mergeCell ref="B45:B46"/>
    <mergeCell ref="C45:C46"/>
    <mergeCell ref="D45:D46"/>
    <mergeCell ref="E45:E46"/>
    <mergeCell ref="F45:F46"/>
    <mergeCell ref="H74:H76"/>
    <mergeCell ref="A88:A97"/>
    <mergeCell ref="B88:B97"/>
    <mergeCell ref="C88:C97"/>
    <mergeCell ref="D88:D97"/>
    <mergeCell ref="E88:E97"/>
    <mergeCell ref="F88:F97"/>
    <mergeCell ref="G88:G97"/>
    <mergeCell ref="H88:H97"/>
    <mergeCell ref="A74:A76"/>
    <mergeCell ref="B74:B76"/>
    <mergeCell ref="D74:D76"/>
    <mergeCell ref="E74:E76"/>
    <mergeCell ref="F74:F76"/>
    <mergeCell ref="G74:G76"/>
    <mergeCell ref="H102:H103"/>
    <mergeCell ref="A134:A135"/>
    <mergeCell ref="B134:B135"/>
    <mergeCell ref="C134:C135"/>
    <mergeCell ref="E134:E135"/>
    <mergeCell ref="F134:F135"/>
    <mergeCell ref="G134:G135"/>
    <mergeCell ref="H134:H135"/>
    <mergeCell ref="A102:A103"/>
    <mergeCell ref="B102:B103"/>
    <mergeCell ref="C102:C103"/>
    <mergeCell ref="D102:D103"/>
    <mergeCell ref="E102:E103"/>
    <mergeCell ref="G102:G103"/>
    <mergeCell ref="H145:H146"/>
    <mergeCell ref="A145:A146"/>
    <mergeCell ref="B145:B146"/>
    <mergeCell ref="C145:C146"/>
    <mergeCell ref="D145:D146"/>
    <mergeCell ref="E145:E146"/>
    <mergeCell ref="G145:G14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44140625"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Tabelle1!_GoBack</vt:lpstr>
    </vt:vector>
  </TitlesOfParts>
  <Company>RWE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Perhac, Matus</dc:creator>
  <cp:lastModifiedBy>Viera Háberová</cp:lastModifiedBy>
  <cp:lastPrinted>2019-09-16T13:27:29Z</cp:lastPrinted>
  <dcterms:created xsi:type="dcterms:W3CDTF">2019-09-10T18:32:20Z</dcterms:created>
  <dcterms:modified xsi:type="dcterms:W3CDTF">2019-09-16T13:28:11Z</dcterms:modified>
</cp:coreProperties>
</file>