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2\"/>
    </mc:Choice>
  </mc:AlternateContent>
  <xr:revisionPtr revIDLastSave="0" documentId="13_ncr:1_{34BEEA1B-ACEF-4C19-9748-5A4655EDE97C}" xr6:coauthVersionLast="47" xr6:coauthVersionMax="47" xr10:uidLastSave="{00000000-0000-0000-0000-000000000000}"/>
  <bookViews>
    <workbookView xWindow="22932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8" i="1" l="1"/>
  <c r="J310" i="1"/>
  <c r="J127" i="1"/>
  <c r="J143" i="1" l="1"/>
  <c r="J547" i="1"/>
  <c r="I544" i="1"/>
  <c r="H544" i="1"/>
  <c r="G544" i="1"/>
  <c r="F544" i="1"/>
  <c r="J306" i="1"/>
  <c r="J307" i="1"/>
  <c r="J308" i="1"/>
  <c r="J341" i="1"/>
  <c r="J340" i="1"/>
  <c r="J342" i="1"/>
  <c r="J343" i="1"/>
  <c r="J344" i="1"/>
  <c r="J345" i="1"/>
  <c r="I335" i="1" l="1"/>
  <c r="H335" i="1"/>
  <c r="G335" i="1"/>
  <c r="F335" i="1"/>
  <c r="I337" i="1"/>
  <c r="H337" i="1"/>
  <c r="G337" i="1"/>
  <c r="F337" i="1"/>
  <c r="J339" i="1"/>
  <c r="J338" i="1"/>
  <c r="J336" i="1"/>
  <c r="J334" i="1"/>
  <c r="J333" i="1"/>
  <c r="I332" i="1"/>
  <c r="H332" i="1"/>
  <c r="G332" i="1"/>
  <c r="F332" i="1"/>
  <c r="J331" i="1"/>
  <c r="J330" i="1"/>
  <c r="I329" i="1"/>
  <c r="H329" i="1"/>
  <c r="G329" i="1"/>
  <c r="F329" i="1"/>
  <c r="J328" i="1"/>
  <c r="J327" i="1"/>
  <c r="I326" i="1"/>
  <c r="H326" i="1"/>
  <c r="G326" i="1"/>
  <c r="F326" i="1"/>
  <c r="J325" i="1"/>
  <c r="J324" i="1" s="1"/>
  <c r="I324" i="1"/>
  <c r="H324" i="1"/>
  <c r="G324" i="1"/>
  <c r="F324" i="1"/>
  <c r="J322" i="1"/>
  <c r="J321" i="1"/>
  <c r="J320" i="1"/>
  <c r="J319" i="1"/>
  <c r="J318" i="1"/>
  <c r="J317" i="1"/>
  <c r="J316" i="1"/>
  <c r="J315" i="1"/>
  <c r="I314" i="1"/>
  <c r="H314" i="1"/>
  <c r="G314" i="1"/>
  <c r="F314" i="1"/>
  <c r="J313" i="1"/>
  <c r="J312" i="1" s="1"/>
  <c r="I312" i="1"/>
  <c r="H312" i="1"/>
  <c r="G312" i="1"/>
  <c r="F312" i="1"/>
  <c r="F323" i="1" l="1"/>
  <c r="F311" i="1" s="1"/>
  <c r="G323" i="1"/>
  <c r="G311" i="1" s="1"/>
  <c r="H323" i="1"/>
  <c r="H311" i="1" s="1"/>
  <c r="I323" i="1"/>
  <c r="I311" i="1" s="1"/>
  <c r="J329" i="1"/>
  <c r="J337" i="1"/>
  <c r="J314" i="1"/>
  <c r="J332" i="1"/>
  <c r="J335" i="1"/>
  <c r="J326" i="1"/>
  <c r="J309" i="1"/>
  <c r="J305" i="1"/>
  <c r="I51" i="1"/>
  <c r="H51" i="1"/>
  <c r="G51" i="1"/>
  <c r="F51" i="1"/>
  <c r="I747" i="1"/>
  <c r="F747" i="1"/>
  <c r="J748" i="1"/>
  <c r="J749" i="1"/>
  <c r="J47" i="1"/>
  <c r="J323" i="1" l="1"/>
  <c r="J311" i="1" s="1"/>
  <c r="G303" i="1"/>
  <c r="H303" i="1"/>
  <c r="I303" i="1"/>
  <c r="F303" i="1"/>
  <c r="J304" i="1"/>
  <c r="J302" i="1"/>
  <c r="J301" i="1"/>
  <c r="I300" i="1"/>
  <c r="H300" i="1"/>
  <c r="G300" i="1"/>
  <c r="F300" i="1"/>
  <c r="J299" i="1"/>
  <c r="I298" i="1"/>
  <c r="H298" i="1"/>
  <c r="G298" i="1"/>
  <c r="F298" i="1"/>
  <c r="J297" i="1"/>
  <c r="J296" i="1"/>
  <c r="I295" i="1"/>
  <c r="H295" i="1"/>
  <c r="G295" i="1"/>
  <c r="F295" i="1"/>
  <c r="J294" i="1"/>
  <c r="J293" i="1"/>
  <c r="J292" i="1"/>
  <c r="I291" i="1"/>
  <c r="H291" i="1"/>
  <c r="G291" i="1"/>
  <c r="F291" i="1"/>
  <c r="J290" i="1"/>
  <c r="J289" i="1"/>
  <c r="J288" i="1"/>
  <c r="J287" i="1"/>
  <c r="I286" i="1"/>
  <c r="H286" i="1"/>
  <c r="G286" i="1"/>
  <c r="F286" i="1"/>
  <c r="J285" i="1"/>
  <c r="J284" i="1" s="1"/>
  <c r="I284" i="1"/>
  <c r="H284" i="1"/>
  <c r="G284" i="1"/>
  <c r="F284" i="1"/>
  <c r="F347" i="1"/>
  <c r="G347" i="1"/>
  <c r="H347" i="1"/>
  <c r="I347" i="1"/>
  <c r="J348" i="1"/>
  <c r="J347" i="1" s="1"/>
  <c r="F349" i="1"/>
  <c r="G349" i="1"/>
  <c r="H349" i="1"/>
  <c r="I349" i="1"/>
  <c r="J350" i="1"/>
  <c r="J351" i="1"/>
  <c r="F352" i="1"/>
  <c r="G352" i="1"/>
  <c r="H352" i="1"/>
  <c r="I352" i="1"/>
  <c r="J353" i="1"/>
  <c r="J354" i="1"/>
  <c r="J355" i="1"/>
  <c r="F356" i="1"/>
  <c r="G356" i="1"/>
  <c r="H356" i="1"/>
  <c r="I356" i="1"/>
  <c r="J357" i="1"/>
  <c r="J358" i="1"/>
  <c r="F360" i="1"/>
  <c r="F359" i="1" s="1"/>
  <c r="G360" i="1"/>
  <c r="G359" i="1" s="1"/>
  <c r="H360" i="1"/>
  <c r="H359" i="1" s="1"/>
  <c r="I360" i="1"/>
  <c r="I359" i="1" s="1"/>
  <c r="J361" i="1"/>
  <c r="J362" i="1"/>
  <c r="J282" i="1"/>
  <c r="J281" i="1"/>
  <c r="J280" i="1"/>
  <c r="J279" i="1"/>
  <c r="J278" i="1"/>
  <c r="J277" i="1"/>
  <c r="J276" i="1"/>
  <c r="J275" i="1"/>
  <c r="I274" i="1"/>
  <c r="H274" i="1"/>
  <c r="G274" i="1"/>
  <c r="F274" i="1"/>
  <c r="J273" i="1"/>
  <c r="I272" i="1"/>
  <c r="H272" i="1"/>
  <c r="G272" i="1"/>
  <c r="F272" i="1"/>
  <c r="J33" i="1"/>
  <c r="J69" i="1"/>
  <c r="L81" i="1"/>
  <c r="L83" i="1" s="1"/>
  <c r="L85" i="1" s="1"/>
  <c r="L88" i="1" s="1"/>
  <c r="L74" i="1"/>
  <c r="J125" i="1"/>
  <c r="J648" i="1"/>
  <c r="J39" i="1"/>
  <c r="J40" i="1"/>
  <c r="J41" i="1"/>
  <c r="J303" i="1" l="1"/>
  <c r="J300" i="1"/>
  <c r="J291" i="1"/>
  <c r="J286" i="1"/>
  <c r="J298" i="1"/>
  <c r="J349" i="1"/>
  <c r="J295" i="1"/>
  <c r="J272" i="1"/>
  <c r="J274" i="1"/>
  <c r="J352" i="1"/>
  <c r="J360" i="1"/>
  <c r="J359" i="1" s="1"/>
  <c r="I346" i="1"/>
  <c r="I283" i="1" s="1"/>
  <c r="I271" i="1" s="1"/>
  <c r="I270" i="1" s="1"/>
  <c r="H346" i="1"/>
  <c r="H283" i="1" s="1"/>
  <c r="H271" i="1" s="1"/>
  <c r="H270" i="1" s="1"/>
  <c r="G346" i="1"/>
  <c r="G283" i="1" s="1"/>
  <c r="G271" i="1" s="1"/>
  <c r="G270" i="1" s="1"/>
  <c r="J356" i="1"/>
  <c r="F346" i="1"/>
  <c r="F283" i="1" s="1"/>
  <c r="F271" i="1" s="1"/>
  <c r="F270" i="1" s="1"/>
  <c r="I253" i="1"/>
  <c r="H253" i="1"/>
  <c r="G253" i="1"/>
  <c r="F253" i="1"/>
  <c r="I182" i="1"/>
  <c r="H182" i="1"/>
  <c r="G182" i="1"/>
  <c r="F182" i="1"/>
  <c r="I68" i="1"/>
  <c r="H68" i="1"/>
  <c r="G68" i="1"/>
  <c r="F68" i="1"/>
  <c r="I188" i="1"/>
  <c r="H188" i="1"/>
  <c r="G188" i="1"/>
  <c r="F188" i="1"/>
  <c r="J193" i="1"/>
  <c r="J211" i="1"/>
  <c r="J210" i="1"/>
  <c r="J209" i="1"/>
  <c r="J208" i="1"/>
  <c r="J207" i="1"/>
  <c r="J206" i="1"/>
  <c r="J205" i="1"/>
  <c r="J204" i="1"/>
  <c r="I203" i="1"/>
  <c r="H203" i="1"/>
  <c r="G203" i="1"/>
  <c r="F203" i="1"/>
  <c r="J346" i="1" l="1"/>
  <c r="J203" i="1"/>
  <c r="J105" i="1"/>
  <c r="J104" i="1"/>
  <c r="J103" i="1"/>
  <c r="J102" i="1"/>
  <c r="J101" i="1"/>
  <c r="J100" i="1"/>
  <c r="J99" i="1"/>
  <c r="J98" i="1"/>
  <c r="J96" i="1"/>
  <c r="J95" i="1"/>
  <c r="J94" i="1"/>
  <c r="J93" i="1"/>
  <c r="J92" i="1"/>
  <c r="J91" i="1"/>
  <c r="J90" i="1"/>
  <c r="J89" i="1"/>
  <c r="I88" i="1"/>
  <c r="H88" i="1"/>
  <c r="G88" i="1"/>
  <c r="F88" i="1"/>
  <c r="I97" i="1"/>
  <c r="H97" i="1"/>
  <c r="G97" i="1"/>
  <c r="F97" i="1"/>
  <c r="J255" i="1"/>
  <c r="J239" i="1"/>
  <c r="J74" i="1"/>
  <c r="J75" i="1"/>
  <c r="J186" i="1"/>
  <c r="I753" i="1"/>
  <c r="H753" i="1"/>
  <c r="G753" i="1"/>
  <c r="F753" i="1"/>
  <c r="J617" i="1"/>
  <c r="J614" i="1"/>
  <c r="I377" i="1"/>
  <c r="H377" i="1"/>
  <c r="G377" i="1"/>
  <c r="F377" i="1"/>
  <c r="J381" i="1"/>
  <c r="J170" i="1"/>
  <c r="J126" i="1"/>
  <c r="J757" i="1"/>
  <c r="I714" i="1"/>
  <c r="I713" i="1" s="1"/>
  <c r="H714" i="1"/>
  <c r="G714" i="1"/>
  <c r="G713" i="1" s="1"/>
  <c r="F714" i="1"/>
  <c r="F713" i="1" s="1"/>
  <c r="J716" i="1"/>
  <c r="J712" i="1"/>
  <c r="J711" i="1"/>
  <c r="J710" i="1"/>
  <c r="J709" i="1"/>
  <c r="J708" i="1"/>
  <c r="J707" i="1"/>
  <c r="J706" i="1"/>
  <c r="I705" i="1"/>
  <c r="H705" i="1"/>
  <c r="G705" i="1"/>
  <c r="F705" i="1"/>
  <c r="J715" i="1"/>
  <c r="H713" i="1"/>
  <c r="J36" i="1"/>
  <c r="J49" i="1"/>
  <c r="J32" i="1"/>
  <c r="J166" i="1"/>
  <c r="J550" i="1"/>
  <c r="J50" i="1"/>
  <c r="G46" i="1"/>
  <c r="H46" i="1"/>
  <c r="I46" i="1"/>
  <c r="F46" i="1"/>
  <c r="J751" i="1"/>
  <c r="J752" i="1"/>
  <c r="G612" i="1"/>
  <c r="H612" i="1"/>
  <c r="I612" i="1"/>
  <c r="F612" i="1"/>
  <c r="J618" i="1"/>
  <c r="G631" i="1"/>
  <c r="H631" i="1"/>
  <c r="I631" i="1"/>
  <c r="F631" i="1"/>
  <c r="J632" i="1"/>
  <c r="J631" i="1" s="1"/>
  <c r="G625" i="1"/>
  <c r="H625" i="1"/>
  <c r="I625" i="1"/>
  <c r="F625" i="1"/>
  <c r="J627" i="1"/>
  <c r="J626" i="1"/>
  <c r="J283" i="1" l="1"/>
  <c r="J271" i="1" s="1"/>
  <c r="J270" i="1" s="1"/>
  <c r="I87" i="1"/>
  <c r="G87" i="1"/>
  <c r="H87" i="1"/>
  <c r="F87" i="1"/>
  <c r="J88" i="1"/>
  <c r="J97" i="1"/>
  <c r="J714" i="1"/>
  <c r="J713" i="1" s="1"/>
  <c r="J705" i="1"/>
  <c r="J625" i="1"/>
  <c r="J87" i="1" l="1"/>
  <c r="G623" i="1"/>
  <c r="H623" i="1"/>
  <c r="I623" i="1"/>
  <c r="F623" i="1"/>
  <c r="J624" i="1"/>
  <c r="J623" i="1" s="1"/>
  <c r="G586" i="1"/>
  <c r="G585" i="1" s="1"/>
  <c r="H586" i="1"/>
  <c r="H585" i="1" s="1"/>
  <c r="I586" i="1"/>
  <c r="I585" i="1" s="1"/>
  <c r="F586" i="1"/>
  <c r="F585" i="1" s="1"/>
  <c r="J589" i="1"/>
  <c r="J588" i="1"/>
  <c r="J587" i="1"/>
  <c r="J149" i="1"/>
  <c r="J261" i="1"/>
  <c r="J259" i="1"/>
  <c r="G222" i="1"/>
  <c r="H222" i="1"/>
  <c r="I222" i="1"/>
  <c r="F222" i="1"/>
  <c r="J240" i="1"/>
  <c r="J233" i="1"/>
  <c r="J229" i="1"/>
  <c r="J224" i="1"/>
  <c r="J586" i="1" l="1"/>
  <c r="J585" i="1" s="1"/>
  <c r="J45" i="1"/>
  <c r="J647" i="1"/>
  <c r="J650" i="1"/>
  <c r="J44" i="1"/>
  <c r="J37" i="1"/>
  <c r="G583" i="1"/>
  <c r="H583" i="1"/>
  <c r="I583" i="1"/>
  <c r="F583" i="1"/>
  <c r="J582" i="1"/>
  <c r="J584" i="1"/>
  <c r="J35" i="1"/>
  <c r="J21" i="1"/>
  <c r="G717" i="1"/>
  <c r="G704" i="1" s="1"/>
  <c r="H717" i="1"/>
  <c r="H704" i="1" s="1"/>
  <c r="I717" i="1"/>
  <c r="I704" i="1" s="1"/>
  <c r="F717" i="1"/>
  <c r="F704" i="1" s="1"/>
  <c r="J718" i="1"/>
  <c r="J719" i="1"/>
  <c r="J583" i="1" l="1"/>
  <c r="J31" i="1"/>
  <c r="G759" i="1"/>
  <c r="H759" i="1"/>
  <c r="I759" i="1"/>
  <c r="F759" i="1"/>
  <c r="J761" i="1"/>
  <c r="G726" i="1"/>
  <c r="H726" i="1"/>
  <c r="I726" i="1"/>
  <c r="F726" i="1"/>
  <c r="J727" i="1"/>
  <c r="J726" i="1" s="1"/>
  <c r="J228" i="1"/>
  <c r="J230" i="1"/>
  <c r="J231" i="1"/>
  <c r="J232" i="1"/>
  <c r="J113" i="1" l="1"/>
  <c r="G118" i="1"/>
  <c r="H118" i="1"/>
  <c r="I118" i="1"/>
  <c r="F118" i="1"/>
  <c r="J611" i="1"/>
  <c r="G146" i="1"/>
  <c r="H146" i="1"/>
  <c r="I146" i="1"/>
  <c r="F146" i="1"/>
  <c r="J147" i="1"/>
  <c r="J133" i="1"/>
  <c r="J130" i="1"/>
  <c r="J30" i="1"/>
  <c r="G498" i="1"/>
  <c r="H498" i="1"/>
  <c r="I498" i="1"/>
  <c r="F498" i="1"/>
  <c r="J499" i="1"/>
  <c r="G527" i="1" l="1"/>
  <c r="H527" i="1"/>
  <c r="I527" i="1"/>
  <c r="F527" i="1"/>
  <c r="J528" i="1"/>
  <c r="J533" i="1" l="1"/>
  <c r="J532" i="1" s="1"/>
  <c r="I532" i="1"/>
  <c r="H532" i="1"/>
  <c r="G532" i="1"/>
  <c r="F532" i="1"/>
  <c r="J531" i="1"/>
  <c r="J530" i="1"/>
  <c r="J529" i="1"/>
  <c r="J526" i="1"/>
  <c r="J525" i="1"/>
  <c r="J524" i="1"/>
  <c r="J523" i="1"/>
  <c r="J522" i="1"/>
  <c r="J521" i="1"/>
  <c r="J520" i="1"/>
  <c r="J519" i="1"/>
  <c r="I518" i="1"/>
  <c r="H518" i="1"/>
  <c r="G518" i="1"/>
  <c r="F518" i="1"/>
  <c r="J517" i="1"/>
  <c r="J516" i="1"/>
  <c r="J515" i="1"/>
  <c r="J514" i="1"/>
  <c r="J513" i="1"/>
  <c r="J512" i="1"/>
  <c r="J511" i="1"/>
  <c r="J510" i="1"/>
  <c r="I509" i="1"/>
  <c r="H509" i="1"/>
  <c r="G509" i="1"/>
  <c r="F509" i="1"/>
  <c r="J508" i="1"/>
  <c r="J507" i="1"/>
  <c r="I506" i="1"/>
  <c r="H506" i="1"/>
  <c r="G506" i="1"/>
  <c r="F506" i="1"/>
  <c r="J504" i="1"/>
  <c r="J503" i="1" s="1"/>
  <c r="I503" i="1"/>
  <c r="H503" i="1"/>
  <c r="G503" i="1"/>
  <c r="F503" i="1"/>
  <c r="J502" i="1"/>
  <c r="J501" i="1"/>
  <c r="J500" i="1"/>
  <c r="J497" i="1"/>
  <c r="J496" i="1"/>
  <c r="J495" i="1"/>
  <c r="J494" i="1"/>
  <c r="J493" i="1"/>
  <c r="J492" i="1"/>
  <c r="J491" i="1"/>
  <c r="J490" i="1"/>
  <c r="I489" i="1"/>
  <c r="H489" i="1"/>
  <c r="G489" i="1"/>
  <c r="F489" i="1"/>
  <c r="J488" i="1"/>
  <c r="J487" i="1"/>
  <c r="J486" i="1"/>
  <c r="J485" i="1"/>
  <c r="J484" i="1"/>
  <c r="J483" i="1"/>
  <c r="J482" i="1"/>
  <c r="J481" i="1"/>
  <c r="I480" i="1"/>
  <c r="H480" i="1"/>
  <c r="G480" i="1"/>
  <c r="F480" i="1"/>
  <c r="J479" i="1"/>
  <c r="J478" i="1"/>
  <c r="I477" i="1"/>
  <c r="H477" i="1"/>
  <c r="G477" i="1"/>
  <c r="F477" i="1"/>
  <c r="J498" i="1" l="1"/>
  <c r="J506" i="1"/>
  <c r="J527" i="1"/>
  <c r="J477" i="1"/>
  <c r="J489" i="1"/>
  <c r="G476" i="1"/>
  <c r="H505" i="1"/>
  <c r="F476" i="1"/>
  <c r="F505" i="1"/>
  <c r="H476" i="1"/>
  <c r="J480" i="1"/>
  <c r="I476" i="1"/>
  <c r="I505" i="1"/>
  <c r="J518" i="1"/>
  <c r="J509" i="1"/>
  <c r="G505" i="1"/>
  <c r="H764" i="1"/>
  <c r="H763" i="1" s="1"/>
  <c r="I764" i="1"/>
  <c r="G764" i="1"/>
  <c r="J765" i="1"/>
  <c r="J764" i="1" s="1"/>
  <c r="J169" i="1"/>
  <c r="J57" i="1"/>
  <c r="G55" i="1"/>
  <c r="G58" i="1" s="1"/>
  <c r="H55" i="1"/>
  <c r="H58" i="1" s="1"/>
  <c r="I55" i="1"/>
  <c r="I58" i="1" s="1"/>
  <c r="F55" i="1"/>
  <c r="F58" i="1" s="1"/>
  <c r="J53" i="1"/>
  <c r="J54" i="1"/>
  <c r="J56" i="1"/>
  <c r="J67" i="1"/>
  <c r="J692" i="1"/>
  <c r="G66" i="1"/>
  <c r="H66" i="1"/>
  <c r="I66" i="1"/>
  <c r="G77" i="1"/>
  <c r="G76" i="1" s="1"/>
  <c r="H77" i="1"/>
  <c r="H76" i="1" s="1"/>
  <c r="I77" i="1"/>
  <c r="I76" i="1" s="1"/>
  <c r="G107" i="1"/>
  <c r="H107" i="1"/>
  <c r="I107" i="1"/>
  <c r="G110" i="1"/>
  <c r="H110" i="1"/>
  <c r="I110" i="1"/>
  <c r="G134" i="1"/>
  <c r="H134" i="1"/>
  <c r="I134" i="1"/>
  <c r="G139" i="1"/>
  <c r="H139" i="1"/>
  <c r="I139" i="1"/>
  <c r="G151" i="1"/>
  <c r="H151" i="1"/>
  <c r="I151" i="1"/>
  <c r="G174" i="1"/>
  <c r="G173" i="1" s="1"/>
  <c r="H174" i="1"/>
  <c r="H173" i="1" s="1"/>
  <c r="I174" i="1"/>
  <c r="I173" i="1" s="1"/>
  <c r="G181" i="1"/>
  <c r="H181" i="1"/>
  <c r="I181" i="1"/>
  <c r="G194" i="1"/>
  <c r="H194" i="1"/>
  <c r="I194" i="1"/>
  <c r="G213" i="1"/>
  <c r="H213" i="1"/>
  <c r="I213" i="1"/>
  <c r="G215" i="1"/>
  <c r="H215" i="1"/>
  <c r="I215" i="1"/>
  <c r="G241" i="1"/>
  <c r="H241" i="1"/>
  <c r="I241" i="1"/>
  <c r="G245" i="1"/>
  <c r="H245" i="1"/>
  <c r="I245" i="1"/>
  <c r="G256" i="1"/>
  <c r="H256" i="1"/>
  <c r="I256" i="1"/>
  <c r="G364" i="1"/>
  <c r="H364" i="1"/>
  <c r="I364" i="1"/>
  <c r="G367" i="1"/>
  <c r="H367" i="1"/>
  <c r="I367" i="1"/>
  <c r="G369" i="1"/>
  <c r="H369" i="1"/>
  <c r="I369" i="1"/>
  <c r="G372" i="1"/>
  <c r="G371" i="1" s="1"/>
  <c r="H372" i="1"/>
  <c r="H371" i="1" s="1"/>
  <c r="I372" i="1"/>
  <c r="I371" i="1" s="1"/>
  <c r="G382" i="1"/>
  <c r="H382" i="1"/>
  <c r="I382" i="1"/>
  <c r="G384" i="1"/>
  <c r="H384" i="1"/>
  <c r="I384" i="1"/>
  <c r="G387" i="1"/>
  <c r="H387" i="1"/>
  <c r="I387" i="1"/>
  <c r="G390" i="1"/>
  <c r="H390" i="1"/>
  <c r="I390" i="1"/>
  <c r="G393" i="1"/>
  <c r="H393" i="1"/>
  <c r="I393" i="1"/>
  <c r="G396" i="1"/>
  <c r="H396" i="1"/>
  <c r="I396" i="1"/>
  <c r="G405" i="1"/>
  <c r="H405" i="1"/>
  <c r="I405" i="1"/>
  <c r="G414" i="1"/>
  <c r="H414" i="1"/>
  <c r="I414" i="1"/>
  <c r="G419" i="1"/>
  <c r="H419" i="1"/>
  <c r="I419" i="1"/>
  <c r="G422" i="1"/>
  <c r="H422" i="1"/>
  <c r="I422" i="1"/>
  <c r="G425" i="1"/>
  <c r="H425" i="1"/>
  <c r="I425" i="1"/>
  <c r="G434" i="1"/>
  <c r="H434" i="1"/>
  <c r="I434" i="1"/>
  <c r="G443" i="1"/>
  <c r="H443" i="1"/>
  <c r="I443" i="1"/>
  <c r="G446" i="1"/>
  <c r="H446" i="1"/>
  <c r="I446" i="1"/>
  <c r="G449" i="1"/>
  <c r="H449" i="1"/>
  <c r="I449" i="1"/>
  <c r="G452" i="1"/>
  <c r="H452" i="1"/>
  <c r="I452" i="1"/>
  <c r="G461" i="1"/>
  <c r="H461" i="1"/>
  <c r="I461" i="1"/>
  <c r="G470" i="1"/>
  <c r="H470" i="1"/>
  <c r="I470" i="1"/>
  <c r="G474" i="1"/>
  <c r="H474" i="1"/>
  <c r="I474" i="1"/>
  <c r="G535" i="1"/>
  <c r="H535" i="1"/>
  <c r="I535" i="1"/>
  <c r="G548" i="1"/>
  <c r="H548" i="1"/>
  <c r="I548" i="1"/>
  <c r="G553" i="1"/>
  <c r="H553" i="1"/>
  <c r="I553" i="1"/>
  <c r="G557" i="1"/>
  <c r="H557" i="1"/>
  <c r="I557" i="1"/>
  <c r="G560" i="1"/>
  <c r="H560" i="1"/>
  <c r="I560" i="1"/>
  <c r="G569" i="1"/>
  <c r="H569" i="1"/>
  <c r="I569" i="1"/>
  <c r="G577" i="1"/>
  <c r="H577" i="1"/>
  <c r="I577" i="1"/>
  <c r="G635" i="1"/>
  <c r="H635" i="1"/>
  <c r="I635" i="1"/>
  <c r="G645" i="1"/>
  <c r="G644" i="1" s="1"/>
  <c r="H645" i="1"/>
  <c r="H644" i="1" s="1"/>
  <c r="I645" i="1"/>
  <c r="I644" i="1" s="1"/>
  <c r="G654" i="1"/>
  <c r="H654" i="1"/>
  <c r="I654" i="1"/>
  <c r="G657" i="1"/>
  <c r="H657" i="1"/>
  <c r="I657" i="1"/>
  <c r="G659" i="1"/>
  <c r="H659" i="1"/>
  <c r="I659" i="1"/>
  <c r="G662" i="1"/>
  <c r="H662" i="1"/>
  <c r="I662" i="1"/>
  <c r="G671" i="1"/>
  <c r="G670" i="1" s="1"/>
  <c r="H671" i="1"/>
  <c r="H670" i="1" s="1"/>
  <c r="I671" i="1"/>
  <c r="I670" i="1" s="1"/>
  <c r="G675" i="1"/>
  <c r="G674" i="1" s="1"/>
  <c r="H675" i="1"/>
  <c r="H674" i="1" s="1"/>
  <c r="I675" i="1"/>
  <c r="I674" i="1" s="1"/>
  <c r="G679" i="1"/>
  <c r="H679" i="1"/>
  <c r="I679" i="1"/>
  <c r="G688" i="1"/>
  <c r="H688" i="1"/>
  <c r="I688" i="1"/>
  <c r="G693" i="1"/>
  <c r="H693" i="1"/>
  <c r="I693" i="1"/>
  <c r="G697" i="1"/>
  <c r="G696" i="1" s="1"/>
  <c r="H697" i="1"/>
  <c r="H696" i="1" s="1"/>
  <c r="I697" i="1"/>
  <c r="I696" i="1" s="1"/>
  <c r="G702" i="1"/>
  <c r="G701" i="1" s="1"/>
  <c r="H702" i="1"/>
  <c r="H701" i="1" s="1"/>
  <c r="I702" i="1"/>
  <c r="I701" i="1" s="1"/>
  <c r="H746" i="1"/>
  <c r="J750" i="1"/>
  <c r="J747" i="1" s="1"/>
  <c r="J754" i="1"/>
  <c r="J755" i="1"/>
  <c r="J756" i="1"/>
  <c r="G739" i="1"/>
  <c r="H739" i="1"/>
  <c r="I739" i="1"/>
  <c r="F739" i="1"/>
  <c r="J740" i="1"/>
  <c r="G758" i="1"/>
  <c r="H758" i="1"/>
  <c r="I758" i="1"/>
  <c r="G744" i="1"/>
  <c r="G743" i="1" s="1"/>
  <c r="H744" i="1"/>
  <c r="H743" i="1" s="1"/>
  <c r="I744" i="1"/>
  <c r="I743" i="1" s="1"/>
  <c r="G737" i="1"/>
  <c r="H737" i="1"/>
  <c r="I737" i="1"/>
  <c r="G734" i="1"/>
  <c r="G733" i="1" s="1"/>
  <c r="H734" i="1"/>
  <c r="H733" i="1" s="1"/>
  <c r="I734" i="1"/>
  <c r="I733" i="1" s="1"/>
  <c r="G723" i="1"/>
  <c r="H723" i="1"/>
  <c r="I723" i="1"/>
  <c r="G728" i="1"/>
  <c r="G725" i="1" s="1"/>
  <c r="H728" i="1"/>
  <c r="H725" i="1" s="1"/>
  <c r="I728" i="1"/>
  <c r="I725" i="1" s="1"/>
  <c r="G628" i="1"/>
  <c r="G622" i="1" s="1"/>
  <c r="H628" i="1"/>
  <c r="H622" i="1" s="1"/>
  <c r="I628" i="1"/>
  <c r="I622" i="1" s="1"/>
  <c r="G619" i="1"/>
  <c r="H619" i="1"/>
  <c r="I619" i="1"/>
  <c r="G609" i="1"/>
  <c r="H609" i="1"/>
  <c r="I609" i="1"/>
  <c r="G604" i="1"/>
  <c r="H604" i="1"/>
  <c r="I604" i="1"/>
  <c r="G602" i="1"/>
  <c r="H602" i="1"/>
  <c r="I602" i="1"/>
  <c r="G592" i="1"/>
  <c r="H592" i="1"/>
  <c r="I592" i="1"/>
  <c r="J613" i="1"/>
  <c r="J573" i="1"/>
  <c r="J12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4" i="1"/>
  <c r="J38" i="1"/>
  <c r="J42" i="1"/>
  <c r="J43" i="1"/>
  <c r="J48" i="1"/>
  <c r="J51" i="1" s="1"/>
  <c r="J60" i="1"/>
  <c r="J62" i="1"/>
  <c r="J64" i="1"/>
  <c r="J70" i="1"/>
  <c r="J71" i="1"/>
  <c r="J72" i="1"/>
  <c r="J73" i="1"/>
  <c r="J78" i="1"/>
  <c r="J79" i="1"/>
  <c r="J80" i="1"/>
  <c r="J81" i="1"/>
  <c r="J82" i="1"/>
  <c r="J83" i="1"/>
  <c r="J84" i="1"/>
  <c r="J85" i="1"/>
  <c r="J86" i="1"/>
  <c r="J108" i="1"/>
  <c r="J109" i="1"/>
  <c r="J111" i="1"/>
  <c r="J112" i="1"/>
  <c r="J114" i="1"/>
  <c r="J115" i="1"/>
  <c r="J116" i="1"/>
  <c r="J117" i="1"/>
  <c r="J119" i="1"/>
  <c r="J120" i="1"/>
  <c r="J121" i="1"/>
  <c r="J122" i="1"/>
  <c r="J123" i="1"/>
  <c r="J124" i="1"/>
  <c r="J128" i="1"/>
  <c r="J129" i="1"/>
  <c r="J131" i="1"/>
  <c r="J132" i="1"/>
  <c r="J135" i="1"/>
  <c r="J136" i="1"/>
  <c r="J137" i="1"/>
  <c r="J138" i="1"/>
  <c r="J140" i="1"/>
  <c r="J141" i="1"/>
  <c r="J142" i="1"/>
  <c r="J144" i="1"/>
  <c r="J145" i="1"/>
  <c r="J148" i="1"/>
  <c r="J150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7" i="1"/>
  <c r="J168" i="1"/>
  <c r="J171" i="1"/>
  <c r="J172" i="1"/>
  <c r="J175" i="1"/>
  <c r="J176" i="1"/>
  <c r="J177" i="1"/>
  <c r="J178" i="1"/>
  <c r="J179" i="1"/>
  <c r="J180" i="1"/>
  <c r="J183" i="1"/>
  <c r="J184" i="1"/>
  <c r="J185" i="1"/>
  <c r="J189" i="1"/>
  <c r="J190" i="1"/>
  <c r="J191" i="1"/>
  <c r="J192" i="1"/>
  <c r="J195" i="1"/>
  <c r="J196" i="1"/>
  <c r="J197" i="1"/>
  <c r="J198" i="1"/>
  <c r="J199" i="1"/>
  <c r="J200" i="1"/>
  <c r="J201" i="1"/>
  <c r="J202" i="1"/>
  <c r="J214" i="1"/>
  <c r="J213" i="1" s="1"/>
  <c r="J216" i="1"/>
  <c r="J217" i="1"/>
  <c r="J218" i="1"/>
  <c r="J219" i="1"/>
  <c r="J220" i="1"/>
  <c r="J221" i="1"/>
  <c r="J223" i="1"/>
  <c r="J225" i="1"/>
  <c r="J226" i="1"/>
  <c r="J227" i="1"/>
  <c r="J234" i="1"/>
  <c r="J235" i="1"/>
  <c r="J236" i="1"/>
  <c r="J237" i="1"/>
  <c r="J238" i="1"/>
  <c r="J242" i="1"/>
  <c r="J243" i="1"/>
  <c r="J244" i="1"/>
  <c r="J246" i="1"/>
  <c r="J247" i="1"/>
  <c r="J248" i="1"/>
  <c r="J249" i="1"/>
  <c r="J250" i="1"/>
  <c r="J251" i="1"/>
  <c r="J252" i="1"/>
  <c r="J257" i="1"/>
  <c r="J258" i="1"/>
  <c r="J260" i="1"/>
  <c r="J262" i="1"/>
  <c r="J263" i="1"/>
  <c r="J264" i="1"/>
  <c r="J265" i="1"/>
  <c r="J266" i="1"/>
  <c r="J267" i="1"/>
  <c r="J268" i="1"/>
  <c r="J269" i="1"/>
  <c r="J365" i="1"/>
  <c r="J366" i="1"/>
  <c r="J368" i="1"/>
  <c r="J367" i="1" s="1"/>
  <c r="J370" i="1"/>
  <c r="J369" i="1" s="1"/>
  <c r="J373" i="1"/>
  <c r="J372" i="1" s="1"/>
  <c r="J371" i="1" s="1"/>
  <c r="J378" i="1"/>
  <c r="J379" i="1"/>
  <c r="J380" i="1"/>
  <c r="J383" i="1"/>
  <c r="J382" i="1" s="1"/>
  <c r="J385" i="1"/>
  <c r="J384" i="1" s="1"/>
  <c r="J388" i="1"/>
  <c r="J389" i="1"/>
  <c r="J391" i="1"/>
  <c r="J390" i="1" s="1"/>
  <c r="J394" i="1"/>
  <c r="J395" i="1"/>
  <c r="J397" i="1"/>
  <c r="J398" i="1"/>
  <c r="J399" i="1"/>
  <c r="J400" i="1"/>
  <c r="J401" i="1"/>
  <c r="J402" i="1"/>
  <c r="J403" i="1"/>
  <c r="J404" i="1"/>
  <c r="J406" i="1"/>
  <c r="J407" i="1"/>
  <c r="J408" i="1"/>
  <c r="J409" i="1"/>
  <c r="J410" i="1"/>
  <c r="J411" i="1"/>
  <c r="J412" i="1"/>
  <c r="J413" i="1"/>
  <c r="J415" i="1"/>
  <c r="J416" i="1"/>
  <c r="J417" i="1"/>
  <c r="J418" i="1"/>
  <c r="J420" i="1"/>
  <c r="J419" i="1" s="1"/>
  <c r="J423" i="1"/>
  <c r="J424" i="1"/>
  <c r="J426" i="1"/>
  <c r="J427" i="1"/>
  <c r="J428" i="1"/>
  <c r="J429" i="1"/>
  <c r="J430" i="1"/>
  <c r="J431" i="1"/>
  <c r="J432" i="1"/>
  <c r="J433" i="1"/>
  <c r="J435" i="1"/>
  <c r="J436" i="1"/>
  <c r="J437" i="1"/>
  <c r="J438" i="1"/>
  <c r="J439" i="1"/>
  <c r="J440" i="1"/>
  <c r="J441" i="1"/>
  <c r="J442" i="1"/>
  <c r="J444" i="1"/>
  <c r="J445" i="1"/>
  <c r="J447" i="1"/>
  <c r="J446" i="1" s="1"/>
  <c r="J450" i="1"/>
  <c r="J451" i="1"/>
  <c r="J453" i="1"/>
  <c r="J454" i="1"/>
  <c r="J455" i="1"/>
  <c r="J456" i="1"/>
  <c r="J457" i="1"/>
  <c r="J458" i="1"/>
  <c r="J459" i="1"/>
  <c r="J460" i="1"/>
  <c r="J462" i="1"/>
  <c r="J463" i="1"/>
  <c r="J464" i="1"/>
  <c r="J465" i="1"/>
  <c r="J466" i="1"/>
  <c r="J467" i="1"/>
  <c r="J468" i="1"/>
  <c r="J469" i="1"/>
  <c r="J471" i="1"/>
  <c r="J472" i="1"/>
  <c r="J473" i="1"/>
  <c r="J475" i="1"/>
  <c r="J474" i="1" s="1"/>
  <c r="J536" i="1"/>
  <c r="J537" i="1"/>
  <c r="J538" i="1"/>
  <c r="J539" i="1"/>
  <c r="J540" i="1"/>
  <c r="J541" i="1"/>
  <c r="J542" i="1"/>
  <c r="J545" i="1"/>
  <c r="J546" i="1"/>
  <c r="J549" i="1"/>
  <c r="J551" i="1"/>
  <c r="J552" i="1"/>
  <c r="J554" i="1"/>
  <c r="J555" i="1"/>
  <c r="J556" i="1"/>
  <c r="J558" i="1"/>
  <c r="J559" i="1"/>
  <c r="J561" i="1"/>
  <c r="J562" i="1"/>
  <c r="J563" i="1"/>
  <c r="J564" i="1"/>
  <c r="J565" i="1"/>
  <c r="J566" i="1"/>
  <c r="J570" i="1"/>
  <c r="J571" i="1"/>
  <c r="J572" i="1"/>
  <c r="J574" i="1"/>
  <c r="J575" i="1"/>
  <c r="J576" i="1"/>
  <c r="J578" i="1"/>
  <c r="J579" i="1"/>
  <c r="J580" i="1"/>
  <c r="J581" i="1"/>
  <c r="J593" i="1"/>
  <c r="J594" i="1"/>
  <c r="J595" i="1"/>
  <c r="J596" i="1"/>
  <c r="J597" i="1"/>
  <c r="J598" i="1"/>
  <c r="J599" i="1"/>
  <c r="J600" i="1"/>
  <c r="J603" i="1"/>
  <c r="J602" i="1" s="1"/>
  <c r="J605" i="1"/>
  <c r="J606" i="1"/>
  <c r="J610" i="1"/>
  <c r="J615" i="1"/>
  <c r="J616" i="1"/>
  <c r="J620" i="1"/>
  <c r="J621" i="1"/>
  <c r="J629" i="1"/>
  <c r="J630" i="1"/>
  <c r="J636" i="1"/>
  <c r="J637" i="1"/>
  <c r="J638" i="1"/>
  <c r="J639" i="1"/>
  <c r="J640" i="1"/>
  <c r="J641" i="1"/>
  <c r="J642" i="1"/>
  <c r="J643" i="1"/>
  <c r="J646" i="1"/>
  <c r="J649" i="1"/>
  <c r="J651" i="1"/>
  <c r="J655" i="1"/>
  <c r="J656" i="1"/>
  <c r="J658" i="1"/>
  <c r="J657" i="1" s="1"/>
  <c r="J660" i="1"/>
  <c r="J659" i="1" s="1"/>
  <c r="J663" i="1"/>
  <c r="J664" i="1"/>
  <c r="J665" i="1"/>
  <c r="J666" i="1"/>
  <c r="J667" i="1"/>
  <c r="J668" i="1"/>
  <c r="J669" i="1"/>
  <c r="J672" i="1"/>
  <c r="J673" i="1"/>
  <c r="J676" i="1"/>
  <c r="J677" i="1"/>
  <c r="J680" i="1"/>
  <c r="J681" i="1"/>
  <c r="J682" i="1"/>
  <c r="J683" i="1"/>
  <c r="J684" i="1"/>
  <c r="J685" i="1"/>
  <c r="J686" i="1"/>
  <c r="J689" i="1"/>
  <c r="J690" i="1"/>
  <c r="J691" i="1"/>
  <c r="J694" i="1"/>
  <c r="J695" i="1"/>
  <c r="J698" i="1"/>
  <c r="J699" i="1"/>
  <c r="J700" i="1"/>
  <c r="J703" i="1"/>
  <c r="J702" i="1" s="1"/>
  <c r="J701" i="1" s="1"/>
  <c r="J720" i="1"/>
  <c r="J724" i="1"/>
  <c r="J723" i="1" s="1"/>
  <c r="J729" i="1"/>
  <c r="J730" i="1"/>
  <c r="J731" i="1"/>
  <c r="J732" i="1"/>
  <c r="J735" i="1"/>
  <c r="J734" i="1" s="1"/>
  <c r="J733" i="1" s="1"/>
  <c r="J738" i="1"/>
  <c r="J737" i="1" s="1"/>
  <c r="J741" i="1"/>
  <c r="J742" i="1"/>
  <c r="J745" i="1"/>
  <c r="J744" i="1" s="1"/>
  <c r="J743" i="1" s="1"/>
  <c r="J760" i="1"/>
  <c r="J759" i="1" s="1"/>
  <c r="J11" i="1"/>
  <c r="J544" i="1" l="1"/>
  <c r="H363" i="1"/>
  <c r="I363" i="1"/>
  <c r="G363" i="1"/>
  <c r="J188" i="1"/>
  <c r="H212" i="1"/>
  <c r="H187" i="1" s="1"/>
  <c r="I212" i="1"/>
  <c r="I187" i="1" s="1"/>
  <c r="G212" i="1"/>
  <c r="G187" i="1" s="1"/>
  <c r="J182" i="1"/>
  <c r="J181" i="1" s="1"/>
  <c r="J377" i="1"/>
  <c r="J376" i="1" s="1"/>
  <c r="J753" i="1"/>
  <c r="J746" i="1" s="1"/>
  <c r="J46" i="1"/>
  <c r="J52" i="1" s="1"/>
  <c r="J612" i="1"/>
  <c r="J222" i="1"/>
  <c r="J717" i="1"/>
  <c r="J704" i="1" s="1"/>
  <c r="J146" i="1"/>
  <c r="J118" i="1"/>
  <c r="J476" i="1"/>
  <c r="J505" i="1"/>
  <c r="J675" i="1"/>
  <c r="J674" i="1" s="1"/>
  <c r="H762" i="1"/>
  <c r="J762" i="1" s="1"/>
  <c r="J763" i="1"/>
  <c r="F746" i="1"/>
  <c r="G746" i="1"/>
  <c r="J55" i="1"/>
  <c r="J58" i="1" s="1"/>
  <c r="J364" i="1"/>
  <c r="J363" i="1" s="1"/>
  <c r="J671" i="1"/>
  <c r="J670" i="1" s="1"/>
  <c r="J449" i="1"/>
  <c r="J393" i="1"/>
  <c r="J654" i="1"/>
  <c r="J653" i="1" s="1"/>
  <c r="J652" i="1" s="1"/>
  <c r="J557" i="1"/>
  <c r="J443" i="1"/>
  <c r="J697" i="1"/>
  <c r="J696" i="1" s="1"/>
  <c r="J387" i="1"/>
  <c r="J386" i="1" s="1"/>
  <c r="J688" i="1"/>
  <c r="J577" i="1"/>
  <c r="J560" i="1"/>
  <c r="J548" i="1"/>
  <c r="J535" i="1"/>
  <c r="J461" i="1"/>
  <c r="J414" i="1"/>
  <c r="J241" i="1"/>
  <c r="J134" i="1"/>
  <c r="J434" i="1"/>
  <c r="J422" i="1"/>
  <c r="J107" i="1"/>
  <c r="H52" i="1"/>
  <c r="H59" i="1" s="1"/>
  <c r="J635" i="1"/>
  <c r="J425" i="1"/>
  <c r="J139" i="1"/>
  <c r="J110" i="1"/>
  <c r="J77" i="1"/>
  <c r="J693" i="1"/>
  <c r="J645" i="1"/>
  <c r="J644" i="1" s="1"/>
  <c r="J553" i="1"/>
  <c r="J470" i="1"/>
  <c r="J452" i="1"/>
  <c r="J396" i="1"/>
  <c r="J245" i="1"/>
  <c r="J215" i="1"/>
  <c r="G52" i="1"/>
  <c r="G59" i="1" s="1"/>
  <c r="J569" i="1"/>
  <c r="J405" i="1"/>
  <c r="J194" i="1"/>
  <c r="J174" i="1"/>
  <c r="J173" i="1" s="1"/>
  <c r="J679" i="1"/>
  <c r="J662" i="1"/>
  <c r="I746" i="1"/>
  <c r="I52" i="1"/>
  <c r="I59" i="1" s="1"/>
  <c r="J151" i="1"/>
  <c r="I687" i="1"/>
  <c r="I678" i="1" s="1"/>
  <c r="I661" i="1"/>
  <c r="I653" i="1"/>
  <c r="I652" i="1" s="1"/>
  <c r="I634" i="1"/>
  <c r="I633" i="1" s="1"/>
  <c r="I568" i="1"/>
  <c r="I567" i="1" s="1"/>
  <c r="I543" i="1"/>
  <c r="I534" i="1" s="1"/>
  <c r="I448" i="1"/>
  <c r="I421" i="1"/>
  <c r="I392" i="1"/>
  <c r="I386" i="1"/>
  <c r="I376" i="1"/>
  <c r="I106" i="1"/>
  <c r="I65" i="1" s="1"/>
  <c r="J256" i="1"/>
  <c r="H687" i="1"/>
  <c r="H678" i="1" s="1"/>
  <c r="H661" i="1"/>
  <c r="H653" i="1"/>
  <c r="H652" i="1" s="1"/>
  <c r="H634" i="1"/>
  <c r="H633" i="1" s="1"/>
  <c r="H568" i="1"/>
  <c r="H567" i="1" s="1"/>
  <c r="H543" i="1"/>
  <c r="H534" i="1" s="1"/>
  <c r="H448" i="1"/>
  <c r="H421" i="1"/>
  <c r="H392" i="1"/>
  <c r="H386" i="1"/>
  <c r="H376" i="1"/>
  <c r="G687" i="1"/>
  <c r="G678" i="1" s="1"/>
  <c r="G661" i="1"/>
  <c r="G653" i="1"/>
  <c r="G652" i="1" s="1"/>
  <c r="G634" i="1"/>
  <c r="G633" i="1" s="1"/>
  <c r="G568" i="1"/>
  <c r="G567" i="1" s="1"/>
  <c r="G543" i="1"/>
  <c r="G534" i="1" s="1"/>
  <c r="G448" i="1"/>
  <c r="G421" i="1"/>
  <c r="G392" i="1"/>
  <c r="G386" i="1"/>
  <c r="G376" i="1"/>
  <c r="G106" i="1"/>
  <c r="G65" i="1" s="1"/>
  <c r="H106" i="1"/>
  <c r="H65" i="1" s="1"/>
  <c r="G736" i="1"/>
  <c r="I736" i="1"/>
  <c r="J628" i="1"/>
  <c r="J622" i="1" s="1"/>
  <c r="J739" i="1"/>
  <c r="J736" i="1" s="1"/>
  <c r="G601" i="1"/>
  <c r="G591" i="1" s="1"/>
  <c r="I608" i="1"/>
  <c r="I607" i="1" s="1"/>
  <c r="J619" i="1"/>
  <c r="J609" i="1"/>
  <c r="J592" i="1"/>
  <c r="I601" i="1"/>
  <c r="I591" i="1" s="1"/>
  <c r="G608" i="1"/>
  <c r="G607" i="1" s="1"/>
  <c r="J728" i="1"/>
  <c r="J725" i="1" s="1"/>
  <c r="J604" i="1"/>
  <c r="J601" i="1" s="1"/>
  <c r="H736" i="1"/>
  <c r="H722" i="1" s="1"/>
  <c r="H601" i="1"/>
  <c r="H591" i="1" s="1"/>
  <c r="H608" i="1"/>
  <c r="H607" i="1" s="1"/>
  <c r="I375" i="1" l="1"/>
  <c r="I374" i="1" s="1"/>
  <c r="J568" i="1"/>
  <c r="J567" i="1" s="1"/>
  <c r="G722" i="1"/>
  <c r="J661" i="1"/>
  <c r="J392" i="1"/>
  <c r="J543" i="1"/>
  <c r="J534" i="1" s="1"/>
  <c r="J421" i="1"/>
  <c r="J687" i="1"/>
  <c r="J678" i="1" s="1"/>
  <c r="J634" i="1"/>
  <c r="J633" i="1" s="1"/>
  <c r="J375" i="1"/>
  <c r="J106" i="1"/>
  <c r="J448" i="1"/>
  <c r="I722" i="1"/>
  <c r="H375" i="1"/>
  <c r="H374" i="1" s="1"/>
  <c r="G375" i="1"/>
  <c r="G374" i="1" s="1"/>
  <c r="I590" i="1"/>
  <c r="G590" i="1"/>
  <c r="J608" i="1"/>
  <c r="J607" i="1" s="1"/>
  <c r="H590" i="1"/>
  <c r="I63" i="1" l="1"/>
  <c r="I61" i="1" s="1"/>
  <c r="H63" i="1"/>
  <c r="H61" i="1" s="1"/>
  <c r="G63" i="1"/>
  <c r="G61" i="1" s="1"/>
  <c r="J374" i="1"/>
  <c r="F728" i="1"/>
  <c r="F725" i="1" s="1"/>
  <c r="F723" i="1"/>
  <c r="F758" i="1" l="1"/>
  <c r="J758" i="1"/>
  <c r="J722" i="1" s="1"/>
  <c r="F737" i="1"/>
  <c r="F744" i="1"/>
  <c r="J59" i="1"/>
  <c r="F675" i="1"/>
  <c r="F535" i="1"/>
  <c r="F139" i="1"/>
  <c r="F628" i="1"/>
  <c r="F622" i="1" s="1"/>
  <c r="F77" i="1"/>
  <c r="F76" i="1" s="1"/>
  <c r="J76" i="1" s="1"/>
  <c r="F743" i="1" l="1"/>
  <c r="F736" i="1"/>
  <c r="F443" i="1" l="1"/>
  <c r="F434" i="1"/>
  <c r="F425" i="1"/>
  <c r="F422" i="1"/>
  <c r="F446" i="1"/>
  <c r="F548" i="1" l="1"/>
  <c r="F461" i="1" l="1"/>
  <c r="F452" i="1"/>
  <c r="F107" i="1"/>
  <c r="F474" i="1" l="1"/>
  <c r="F470" i="1"/>
  <c r="F449" i="1"/>
  <c r="F382" i="1"/>
  <c r="F448" i="1" l="1"/>
  <c r="F592" i="1" l="1"/>
  <c r="F421" i="1" l="1"/>
  <c r="F367" i="1" l="1"/>
  <c r="F390" i="1" l="1"/>
  <c r="F384" i="1"/>
  <c r="F387" i="1"/>
  <c r="F376" i="1" l="1"/>
  <c r="F386" i="1"/>
  <c r="F375" i="1" l="1"/>
  <c r="F697" i="1"/>
  <c r="F110" i="1"/>
  <c r="F134" i="1"/>
  <c r="F174" i="1"/>
  <c r="F194" i="1"/>
  <c r="F213" i="1"/>
  <c r="F215" i="1"/>
  <c r="F241" i="1"/>
  <c r="F245" i="1"/>
  <c r="F256" i="1"/>
  <c r="F369" i="1"/>
  <c r="F372" i="1"/>
  <c r="F393" i="1"/>
  <c r="F396" i="1"/>
  <c r="F405" i="1"/>
  <c r="F414" i="1"/>
  <c r="F419" i="1"/>
  <c r="F702" i="1"/>
  <c r="F693" i="1"/>
  <c r="F688" i="1"/>
  <c r="F679" i="1"/>
  <c r="F671" i="1"/>
  <c r="F662" i="1"/>
  <c r="F659" i="1"/>
  <c r="F657" i="1"/>
  <c r="F654" i="1"/>
  <c r="F645" i="1"/>
  <c r="F635" i="1"/>
  <c r="F619" i="1"/>
  <c r="F609" i="1"/>
  <c r="F604" i="1"/>
  <c r="F602" i="1"/>
  <c r="F577" i="1"/>
  <c r="F569" i="1"/>
  <c r="F560" i="1"/>
  <c r="F557" i="1"/>
  <c r="F553" i="1"/>
  <c r="F364" i="1"/>
  <c r="F151" i="1"/>
  <c r="F66" i="1"/>
  <c r="F734" i="1"/>
  <c r="F363" i="1" l="1"/>
  <c r="F212" i="1"/>
  <c r="F187" i="1" s="1"/>
  <c r="J66" i="1"/>
  <c r="J65" i="1" s="1"/>
  <c r="F733" i="1"/>
  <c r="F722" i="1" s="1"/>
  <c r="F181" i="1"/>
  <c r="F644" i="1"/>
  <c r="F701" i="1"/>
  <c r="F696" i="1"/>
  <c r="F670" i="1"/>
  <c r="F371" i="1"/>
  <c r="F173" i="1"/>
  <c r="F601" i="1"/>
  <c r="F392" i="1"/>
  <c r="F543" i="1"/>
  <c r="F106" i="1"/>
  <c r="F568" i="1"/>
  <c r="F567" i="1" s="1"/>
  <c r="F653" i="1"/>
  <c r="F687" i="1"/>
  <c r="F608" i="1"/>
  <c r="F52" i="1"/>
  <c r="F65" i="1" l="1"/>
  <c r="F634" i="1"/>
  <c r="F633" i="1" s="1"/>
  <c r="F607" i="1"/>
  <c r="F661" i="1"/>
  <c r="F652" i="1"/>
  <c r="F534" i="1"/>
  <c r="F591" i="1"/>
  <c r="J591" i="1"/>
  <c r="J590" i="1" s="1"/>
  <c r="F678" i="1"/>
  <c r="F674" i="1"/>
  <c r="F374" i="1" l="1"/>
  <c r="F590" i="1"/>
  <c r="F59" i="1"/>
  <c r="F63" i="1" l="1"/>
  <c r="F61" i="1"/>
  <c r="J253" i="1"/>
  <c r="J212" i="1" s="1"/>
  <c r="J187" i="1" s="1"/>
  <c r="J63" i="1" s="1"/>
  <c r="J254" i="1"/>
  <c r="J61" i="1" l="1"/>
</calcChain>
</file>

<file path=xl/sharedStrings.xml><?xml version="1.0" encoding="utf-8"?>
<sst xmlns="http://schemas.openxmlformats.org/spreadsheetml/2006/main" count="1065" uniqueCount="423">
  <si>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</si>
  <si>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</si>
  <si>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</si>
  <si>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</si>
  <si>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</si>
  <si>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</si>
  <si>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</si>
  <si>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</si>
  <si>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</si>
  <si>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>Podielová daň za psa</t>
  </si>
  <si>
    <t>Príjmy z prenajatých pozemkov</t>
  </si>
  <si>
    <t>Pokuty, penále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</si>
  <si>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</si>
  <si>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</si>
  <si>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</si>
  <si>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</si>
  <si>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</si>
  <si>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</si>
  <si>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</si>
  <si>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</si>
  <si>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</si>
  <si>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</si>
  <si>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11H</t>
  </si>
  <si>
    <t>REGOB</t>
  </si>
  <si>
    <t>72c</t>
  </si>
  <si>
    <t>Príjmy bežné celkom:</t>
  </si>
  <si>
    <t>Príjmy celkom:</t>
  </si>
  <si>
    <t>Prostriedky z predchádzajúcich rokov celkom</t>
  </si>
  <si>
    <t>Finančné operácie príjmové:</t>
  </si>
  <si>
    <t>Výdavky - bežné celkom:</t>
  </si>
  <si>
    <t>01.1.1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</si>
  <si>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</si>
  <si>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</si>
  <si>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</si>
  <si>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</si>
  <si>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</si>
  <si>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</si>
  <si>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</si>
  <si>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</si>
  <si>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</si>
  <si>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</si>
  <si>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</si>
  <si>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</si>
  <si>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</si>
  <si>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</si>
  <si>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</si>
  <si>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</si>
  <si>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</si>
  <si>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</si>
  <si>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</si>
  <si>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</si>
  <si>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</si>
  <si>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</si>
  <si>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</si>
  <si>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</si>
  <si>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</si>
  <si>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</si>
  <si>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Výpočtová technika</t>
  </si>
  <si>
    <t>Telekomunikačná technika</t>
  </si>
  <si>
    <t>Všeobecný materiál - kancel. a čistiace prostriedky</t>
  </si>
  <si>
    <t>tonery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</si>
  <si>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</si>
  <si>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</si>
  <si>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</si>
  <si>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</si>
  <si>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</si>
  <si>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</si>
  <si>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</si>
  <si>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</si>
  <si>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</si>
  <si>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</si>
  <si>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</si>
  <si>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</si>
  <si>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</si>
  <si>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</si>
  <si>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</si>
  <si>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</si>
  <si>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</si>
  <si>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</si>
  <si>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</si>
  <si>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</si>
  <si>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Propagácia, inzercia, reklama, participatívny rozp.</t>
  </si>
  <si>
    <t>Všeobecné služby výstupy z tlačiarne, vizitky, citylighty a pod.</t>
  </si>
  <si>
    <t>Náhrady</t>
  </si>
  <si>
    <t>Náhrada mzdy a platu</t>
  </si>
  <si>
    <t>Poplatky a odvody</t>
  </si>
  <si>
    <t>Prídel do sociálneho fondu</t>
  </si>
  <si>
    <t>Refundácie</t>
  </si>
  <si>
    <t>Odmeny a príspevky - poslanci</t>
  </si>
  <si>
    <t>Odmeny zamestnancov mimo pracovného pomeru</t>
  </si>
  <si>
    <t>poplatky za komunálny odpad, služby RTVS, daň z úrokov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</si>
  <si>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</si>
  <si>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</si>
  <si>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</si>
  <si>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</si>
  <si>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</si>
  <si>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</si>
  <si>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</si>
  <si>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</si>
  <si>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</si>
  <si>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</si>
  <si>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</si>
  <si>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</si>
  <si>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</si>
  <si>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</si>
  <si>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</si>
  <si>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</si>
  <si>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</si>
  <si>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</si>
  <si>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</si>
  <si>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</si>
  <si>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</si>
  <si>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</si>
  <si>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</si>
  <si>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</si>
  <si>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</si>
  <si>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</si>
  <si>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</si>
  <si>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</si>
  <si>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</si>
  <si>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</si>
  <si>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</si>
  <si>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</si>
  <si>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</si>
  <si>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</si>
  <si>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</si>
  <si>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</si>
  <si>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</si>
  <si>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</si>
  <si>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</si>
  <si>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</si>
  <si>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</si>
  <si>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</si>
  <si>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</si>
  <si>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</si>
  <si>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 xml:space="preserve">Rozvoj obcí </t>
  </si>
  <si>
    <t>72h, 41</t>
  </si>
  <si>
    <t>nákup OOPP pre AP</t>
  </si>
  <si>
    <t xml:space="preserve">Prídel do sociálneho fondu 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</si>
  <si>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</si>
  <si>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</si>
  <si>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</si>
  <si>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</si>
  <si>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</si>
  <si>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špeciálnych strojov ...</t>
  </si>
  <si>
    <t>zelená infraštruktúra, oprava hracích prvkov na DI, označenie košov, výmena informačných a navigač. tabúľ, opravy poškodených košov, vianočnej výzdoby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</si>
  <si>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</si>
  <si>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</si>
  <si>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</si>
  <si>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</si>
  <si>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Dohody - výber trhových poplatkov a pod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</si>
  <si>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</si>
  <si>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</si>
  <si>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</si>
  <si>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</si>
  <si>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</si>
  <si>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</si>
  <si>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</si>
  <si>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</si>
  <si>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</si>
  <si>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</si>
  <si>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</si>
  <si>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</si>
  <si>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</si>
  <si>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</si>
  <si>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</si>
  <si>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</si>
  <si>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</si>
  <si>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</si>
  <si>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</si>
  <si>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</si>
  <si>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</si>
  <si>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</si>
  <si>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</si>
  <si>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</si>
  <si>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</si>
  <si>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</si>
  <si>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</si>
  <si>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</si>
  <si>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</si>
  <si>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</si>
  <si>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</si>
  <si>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</si>
  <si>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</si>
  <si>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</si>
  <si>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</si>
  <si>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</si>
  <si>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</si>
  <si>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</si>
  <si>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</si>
  <si>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</si>
  <si>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</si>
  <si>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</si>
  <si>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</si>
  <si>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</si>
  <si>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</si>
  <si>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na dávku v hmotnej núdzi a príspevky k dávke</t>
  </si>
  <si>
    <t>Výdavky - kapitálové celkom:</t>
  </si>
  <si>
    <t>Nákup strojov, prístrojov, zar., techniky a náradia</t>
  </si>
  <si>
    <t>Iné všeobecné služby</t>
  </si>
  <si>
    <t>Realizácia stavieb a ich technického zhodnotenia</t>
  </si>
  <si>
    <t>04.4.3</t>
  </si>
  <si>
    <t>Výstavba</t>
  </si>
  <si>
    <t>Prípravná a projektová dokumentácia</t>
  </si>
  <si>
    <t>Prevod prostriedkov z peňažných fondov</t>
  </si>
  <si>
    <t>kategória</t>
  </si>
  <si>
    <t>Príjmy z prenájmu Piaggio</t>
  </si>
  <si>
    <t>72a</t>
  </si>
  <si>
    <t>Príjmy kapitálové celkom</t>
  </si>
  <si>
    <t xml:space="preserve">Pokuty a penále </t>
  </si>
  <si>
    <t>Zdravotníckym zariadeniam (poplatky)</t>
  </si>
  <si>
    <t>služby ostatné</t>
  </si>
  <si>
    <t>Náradie</t>
  </si>
  <si>
    <t>Čistiace a dezinfekčné prostriedky</t>
  </si>
  <si>
    <t>OOPP pre AP</t>
  </si>
  <si>
    <t>Poistenie pre AP</t>
  </si>
  <si>
    <t>údržba venčovísk</t>
  </si>
  <si>
    <t>personálny audit</t>
  </si>
  <si>
    <t>Projekty EÚ - spoluúčasť - Zelená strecha</t>
  </si>
  <si>
    <t xml:space="preserve">Všeobecný materiál - COVID-19 </t>
  </si>
  <si>
    <t>Výdavky súvisiace so zamestnávaním UoZ § 54 od 1.8.2021-30.4.2022 - nový projekt 268</t>
  </si>
  <si>
    <t>Štúdie - ideové</t>
  </si>
  <si>
    <t>Výdavky súvisiace so zamestnávaním UoZ § 54 od 1.8.2021-30.4.2022 - nový projekt 353</t>
  </si>
  <si>
    <t>Zahraničné</t>
  </si>
  <si>
    <t>Promenádny chodník KVP - mobiliár, stromy</t>
  </si>
  <si>
    <t>Správne poplatky</t>
  </si>
  <si>
    <t>Venčoviská</t>
  </si>
  <si>
    <t>budov, objektov a ich častí , údržba zelenej strechy</t>
  </si>
  <si>
    <t>doplnenie klimatizácie</t>
  </si>
  <si>
    <t>Nákup dopravných prostriedkov všetkých druhov</t>
  </si>
  <si>
    <t>Iné dopravné prostriedky - komunálne vozidlo</t>
  </si>
  <si>
    <t xml:space="preserve">Finančné operácie výdavkové celkom: </t>
  </si>
  <si>
    <t xml:space="preserve">Výdavky súvisiace so zamestnávaním UoZ §§ 10,12,52 a ostatné §§ od 1.1.2022-31.12.2022 - nové zmluvy </t>
  </si>
  <si>
    <t xml:space="preserve">Výdavky súvisiace so zamestnávaním UoZ § 54 a ostatné §§ od 1.1.2022-31.12.2022 - nový projekt </t>
  </si>
  <si>
    <t xml:space="preserve">Energie </t>
  </si>
  <si>
    <t>Služby v oblasti informačno-komunikačných technológií web 2400 - poplatky</t>
  </si>
  <si>
    <t>Opláštenie budovy (zníženie energet. Náročnosti budovy)</t>
  </si>
  <si>
    <t>Parkovisko Janigova</t>
  </si>
  <si>
    <t>budov, objektov a ich častí - optické vlákna pre kamer. systém</t>
  </si>
  <si>
    <t>Príjmy celkom vrátane príjmových finančných operácií</t>
  </si>
  <si>
    <t>Výdavky celkom vrátane výdavkových finančných operácií:</t>
  </si>
  <si>
    <t>41, 72h</t>
  </si>
  <si>
    <t>41, 111, 72c, 72h</t>
  </si>
  <si>
    <t>Z rozpočtu mesta na projekty</t>
  </si>
  <si>
    <t>Z rozpočtu mesta na stravovanie dôchodcov</t>
  </si>
  <si>
    <t>Výstavba venčovísk</t>
  </si>
  <si>
    <t>46, 11H</t>
  </si>
  <si>
    <t>Výstavba parkovísk</t>
  </si>
  <si>
    <t>multifunkčné ihrisko</t>
  </si>
  <si>
    <t>600</t>
  </si>
  <si>
    <t>Nákup hasiacich prístrojov s príslušenstvom, čističky vzduchu a pod.</t>
  </si>
  <si>
    <t>Interiérové vybavenie (kancelársky nábytok)</t>
  </si>
  <si>
    <t>Servis, údržba, opravy</t>
  </si>
  <si>
    <t>Špeciálne služby pzs , revízie HP, ochrana objektov ...</t>
  </si>
  <si>
    <t>nákup kalových košov, poklopov</t>
  </si>
  <si>
    <t xml:space="preserve">projekty </t>
  </si>
  <si>
    <t>Všeobecný materiál - nákup a rozprestrenie zeminy, nákup a výsadba letničiek, stromov, drevín a kvetov, nákup dosiek, nákup vianočnej výzdoby</t>
  </si>
  <si>
    <t>46, 72c</t>
  </si>
  <si>
    <t>Výnos dane z príjmov 23 253 obyv.x59,50 €</t>
  </si>
  <si>
    <t xml:space="preserve">Stravovanie </t>
  </si>
  <si>
    <t>Interreg II.</t>
  </si>
  <si>
    <t>Interreg I.</t>
  </si>
  <si>
    <t>Komunitná kaviareň</t>
  </si>
  <si>
    <t>Komunitná kaviareň - vnútorné vybavenie</t>
  </si>
  <si>
    <t>Schválený rozpočet na rok 2022</t>
  </si>
  <si>
    <t>úprava</t>
  </si>
  <si>
    <t>+</t>
  </si>
  <si>
    <t>-</t>
  </si>
  <si>
    <t xml:space="preserve">doterajšie úpravy rozpočtu </t>
  </si>
  <si>
    <t>Prepojovací chodník Húskova - Zombova</t>
  </si>
  <si>
    <t>Mobiliár</t>
  </si>
  <si>
    <t>DI Dénešova</t>
  </si>
  <si>
    <t>DI Starozagorská</t>
  </si>
  <si>
    <t>Tieniace plachty na DI</t>
  </si>
  <si>
    <t>v eurách</t>
  </si>
  <si>
    <t>Podujatia mládežníckeho parlamentu</t>
  </si>
  <si>
    <t>131L</t>
  </si>
  <si>
    <t>Prostr. z predchádz. rokov - Sčítanie obyvateľov</t>
  </si>
  <si>
    <t>Prostr. z predchádz. rokov - Grant COOP Jednota</t>
  </si>
  <si>
    <t>131L, 72a</t>
  </si>
  <si>
    <t>Iné príjmové finančné operácie - prijaté zábezpeky</t>
  </si>
  <si>
    <t>vratky nevyčerpaných prostriedkov - Sčítanie obyv.</t>
  </si>
  <si>
    <t>Výkonné a zákonodárne ográny</t>
  </si>
  <si>
    <t>Iné výdavkové finančné operácie</t>
  </si>
  <si>
    <t>Vrátené finančné zábezpeky</t>
  </si>
  <si>
    <t>41, 72c, 72h, 11H, 72a</t>
  </si>
  <si>
    <t>41, 72c,  72a</t>
  </si>
  <si>
    <t>41, 72c, 72a</t>
  </si>
  <si>
    <t>41, 131L</t>
  </si>
  <si>
    <t>41,111,    72c, 72h, 131L</t>
  </si>
  <si>
    <t>46, 131L, 72a, 71</t>
  </si>
  <si>
    <r>
      <t>Mgr. Ladislav L</t>
    </r>
    <r>
      <rPr>
        <sz val="11"/>
        <color theme="1"/>
        <rFont val="Calibri"/>
        <family val="2"/>
        <charset val="238"/>
      </rPr>
      <t xml:space="preserve">örinc </t>
    </r>
  </si>
  <si>
    <t>starosta</t>
  </si>
  <si>
    <t>Výdavky súvisiace so zamestnávaním UoZ § 54 od 1.3.2022-31.8.2022 - nový projekt 108</t>
  </si>
  <si>
    <t>Výdavky súvisiace so zamestnávaním UoZ § 54 od 1.1.2022-30.6.2022 - nový projekt 786</t>
  </si>
  <si>
    <t>Úhrada nákladov COVID-19</t>
  </si>
  <si>
    <t>Licencie</t>
  </si>
  <si>
    <t>špec. služby - revízie bleskozvodov, elektrických zariadení, spracovanie žiadostí o NFP, energetický audit</t>
  </si>
  <si>
    <t>Všeobecný materiál Komunitná kaviareň</t>
  </si>
  <si>
    <t>Interiérové vybavenie Komunitná kaviareň</t>
  </si>
  <si>
    <t>Nákup prevádzkových zariadení Komunitná kaviareň</t>
  </si>
  <si>
    <t>Prevádzkové stroje, prístroje Komunitná kaviareň</t>
  </si>
  <si>
    <t>Tonery</t>
  </si>
  <si>
    <t>46, 72c, 41</t>
  </si>
  <si>
    <t>Administratívne poplatky, výherné hracie automaty</t>
  </si>
  <si>
    <t>41, 72c, 131L, 111</t>
  </si>
  <si>
    <t>41, 72c, 111</t>
  </si>
  <si>
    <t>41, 11H</t>
  </si>
  <si>
    <t>71</t>
  </si>
  <si>
    <t>Basketbalové ihrisko Cottbuská - KVP</t>
  </si>
  <si>
    <t>11UA</t>
  </si>
  <si>
    <t>Príspevok na ubytovanie Lex Ukrajina</t>
  </si>
  <si>
    <t>občianskemu združeniu, nadácii a neinvestičnému fondu</t>
  </si>
  <si>
    <t>41, 11UA</t>
  </si>
  <si>
    <t>41, 72h, 11H, 11UA, 111, 72c</t>
  </si>
  <si>
    <t>Príjmy z prenajatých budov, priestorov ... poplatky trhové,               z prenájmu PS KVP</t>
  </si>
  <si>
    <t>Za prebytočný hnuteľný majetok</t>
  </si>
  <si>
    <t>Z rozpočtu mesta - Drocárov park</t>
  </si>
  <si>
    <t>Právnickej osobe založenej štátom, obcou alebo VÚC</t>
  </si>
  <si>
    <t>Z rozpočtu VÚC - Letný festival na KVP</t>
  </si>
  <si>
    <t>Spoluúčasť - konkurzy a súťaže</t>
  </si>
  <si>
    <t>Bezpečná cestná premávka - Spomaľovacie vankúše</t>
  </si>
  <si>
    <t>Defibrilátory - grant</t>
  </si>
  <si>
    <t xml:space="preserve">11H </t>
  </si>
  <si>
    <t>Komunikačná infraštruktúra Komunitná kaviareň</t>
  </si>
  <si>
    <t>Všeobecné služby Komunitná kaviareň</t>
  </si>
  <si>
    <t>špec. služby - Komunitná kaviareň</t>
  </si>
  <si>
    <t>softvéru - MS Office</t>
  </si>
  <si>
    <t>07.4.0</t>
  </si>
  <si>
    <t>Všeobecný materiál Covid-19</t>
  </si>
  <si>
    <t>Špeciálny materiál Covid-19</t>
  </si>
  <si>
    <t>ŠI - energie</t>
  </si>
  <si>
    <t>ŠI - materiál</t>
  </si>
  <si>
    <t>ŠI - palivá ako zdroj energie - centrála</t>
  </si>
  <si>
    <t>ŠI - všeobecné služby</t>
  </si>
  <si>
    <t>Náhodný predaj služieb - reklama v KVaPke, známky pre psov, príjem za elektrickú energiu, členské príspevky</t>
  </si>
  <si>
    <t>Palivá ako zdroj energie - centrála</t>
  </si>
  <si>
    <t>1AA1</t>
  </si>
  <si>
    <t>Wifi pre Teba II.</t>
  </si>
  <si>
    <t>Komunik. infraštruktúra - Wifi pre Teba II.</t>
  </si>
  <si>
    <t>41, 72a, 72c</t>
  </si>
  <si>
    <t>Mylné platby - úhrada</t>
  </si>
  <si>
    <t>11H, 1AA1</t>
  </si>
  <si>
    <t>41, 72h, 11H, 111, 72a, 72c, 131L, 11UA</t>
  </si>
  <si>
    <t>41, 11H, 72c</t>
  </si>
  <si>
    <t>111, 41</t>
  </si>
  <si>
    <t>41, 72c, 11H</t>
  </si>
  <si>
    <t>46, 72c, 11H, 41, 1AA1</t>
  </si>
  <si>
    <t>46, 1AA1</t>
  </si>
  <si>
    <t>Prevádzkové stroje, prístroje ... Defibrilátory - spoluúčasť</t>
  </si>
  <si>
    <t>Úhrada nákladov Lex Ukrajina</t>
  </si>
  <si>
    <t>Z rozpočtu mesta - Rekonštrukcia basket. ihriska v Droc. Parku</t>
  </si>
  <si>
    <t>630</t>
  </si>
  <si>
    <t>637</t>
  </si>
  <si>
    <t>Služby Lex Ukrajina</t>
  </si>
  <si>
    <t>všeobecné služby - Ukrajina</t>
  </si>
  <si>
    <t>41, 111, 11UA</t>
  </si>
  <si>
    <t>Sociálna pomoc občanom v hmotnej a sociálnej núdzi</t>
  </si>
  <si>
    <t>620</t>
  </si>
  <si>
    <t>Rekonštrukcia basketbalového ihriska v Drocárovom parku</t>
  </si>
  <si>
    <t>PR 5 Komunitná záhrada - všeobecný materiál</t>
  </si>
  <si>
    <t>vratka grantu z Úradu vlády SR (duplicitná platba)</t>
  </si>
  <si>
    <t xml:space="preserve">Palivá ako zdroj energie </t>
  </si>
  <si>
    <t>všeobecný materiál Drocárov park</t>
  </si>
  <si>
    <t>41, 111,11H</t>
  </si>
  <si>
    <t>41, 111</t>
  </si>
  <si>
    <t>Konkurzy a súťaže - Letný festival</t>
  </si>
  <si>
    <t>Z rozpočtu mesta na stavebnú údržbu a opravu komunikácií</t>
  </si>
  <si>
    <t>111, 72c</t>
  </si>
  <si>
    <t xml:space="preserve">Skate park, vnútroblok Klimkovičova - Čordákova, Linear park Wuppertálska, Parkovisko Húskova - rozšírenie, Parkovisko Zombova - rozšírenie, Fontána, Parkovisko Dénešova, Parkovacie domy, Výstavba chodníka medzi supermarketom Lidl a zastávkou MHD Starozagorská, Chodník Stierova - Wurmova, Chodník OC Grunt - MieÚ, Chodník Wuppertálska, Zníženie energetickej náročnosti budovy MÚ (vrátane fotovoltiky), Cyklochodník okrsok I., Prepojovací chodník Húskova - Zombova, Schody OC IV., Schodisko Dénešova - Tr. KVP, Chodník Parkovisko Dénešova – zastávka MHD Dénešova, MŠ Bauerova - projekt pre územné a stavebné konanie </t>
  </si>
  <si>
    <t>Grant INBOX (Letný festival)</t>
  </si>
  <si>
    <t>Grant BULLI KEBAB (Letný festival)</t>
  </si>
  <si>
    <t>Grant 3F (Letný festival)</t>
  </si>
  <si>
    <t>PR1 Zlepšenie kvality športovísk - všeobecný materiál</t>
  </si>
  <si>
    <t>nákup PHM do kosačiek, centrály</t>
  </si>
  <si>
    <t>Komunálne voľby 2022</t>
  </si>
  <si>
    <t>01.6.0</t>
  </si>
  <si>
    <t>Zabezpečovanie úkonov spojených s voľbami</t>
  </si>
  <si>
    <t>Všeobecný materiál - kancel. a čistiace prostriedky, tonery</t>
  </si>
  <si>
    <t>Vlajka, zástava a štátny znak SR</t>
  </si>
  <si>
    <t>Prepravné a nájom dopravných prostriedkov</t>
  </si>
  <si>
    <t>budov, objektov alebo ich častí</t>
  </si>
  <si>
    <t>Cestovné náhrady a cestovné výdavky iným než vlastným zam.</t>
  </si>
  <si>
    <t>Odmeny členom a zapisovateľom VK</t>
  </si>
  <si>
    <t>Odmeny zamestnancov mimo pracovného pomeru (zabezpečujúcich organizačnú a technickú prípravu volieb a ich vykonanie)</t>
  </si>
  <si>
    <t>Odmeny za doručenie oznámenia o čase a mieste konania volieb</t>
  </si>
  <si>
    <t>A.</t>
  </si>
  <si>
    <t>B.</t>
  </si>
  <si>
    <t>C.</t>
  </si>
  <si>
    <t>Tuzemské (vlastným zamestnancom)</t>
  </si>
  <si>
    <t>D.</t>
  </si>
  <si>
    <t>E.</t>
  </si>
  <si>
    <t>F.</t>
  </si>
  <si>
    <t>G.</t>
  </si>
  <si>
    <t>H.</t>
  </si>
  <si>
    <t>I.</t>
  </si>
  <si>
    <t>J.</t>
  </si>
  <si>
    <t>K.</t>
  </si>
  <si>
    <t>N.</t>
  </si>
  <si>
    <t>S.</t>
  </si>
  <si>
    <t>L.</t>
  </si>
  <si>
    <t>M.</t>
  </si>
  <si>
    <t>O.</t>
  </si>
  <si>
    <t>P.</t>
  </si>
  <si>
    <t>Q.</t>
  </si>
  <si>
    <t>R.</t>
  </si>
  <si>
    <t>T.</t>
  </si>
  <si>
    <t>U.</t>
  </si>
  <si>
    <t>V.</t>
  </si>
  <si>
    <t>1AA1, 46, 72c</t>
  </si>
  <si>
    <t>Defibrilátory</t>
  </si>
  <si>
    <t>Operatívna evidencia RO č. 3 za rok 2022</t>
  </si>
  <si>
    <t>upravený rozpočet po OE č. 2 a IV. zmene rozpočtu</t>
  </si>
  <si>
    <t>Košice, 31.10.2022</t>
  </si>
  <si>
    <t>Zabezpečovanie úkonov spojených s voľbami - špec. VK</t>
  </si>
  <si>
    <t>Odmeny členom špeciálnej VK za členstvo</t>
  </si>
  <si>
    <t>Odmeny vyslaným členom špeciálnej VK</t>
  </si>
  <si>
    <t>Odmeny zam. mimoprac. pomeru (org. a techn. príprava ŠVK)</t>
  </si>
  <si>
    <t>Zabezpečovanie úkonov spojených s voľbami celkom:</t>
  </si>
  <si>
    <t>novorod.</t>
  </si>
  <si>
    <t>PR6 Spevnenie svahu pri kostole</t>
  </si>
  <si>
    <t xml:space="preserve">PR 6 Spevnenie svahu pri kostole </t>
  </si>
  <si>
    <t>Odmeny vodičom špeciálnej VK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</si>
</sst>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right"/>
    </xf>
    <xf numFmtId="0" fontId="4" fillId="3" borderId="9" xfId="0" applyFont="1" applyFill="1" applyBorder="1"/>
    <xf numFmtId="0" fontId="4" fillId="3" borderId="10" xfId="0" applyFont="1" applyFill="1" applyBorder="1"/>
    <xf numFmtId="0" fontId="5" fillId="3" borderId="10" xfId="0" applyFont="1" applyFill="1" applyBorder="1"/>
    <xf numFmtId="0" fontId="4" fillId="4" borderId="9" xfId="0" applyFont="1" applyFill="1" applyBorder="1"/>
    <xf numFmtId="0" fontId="4" fillId="4" borderId="10" xfId="0" applyFont="1" applyFill="1" applyBorder="1"/>
    <xf numFmtId="0" fontId="4" fillId="5" borderId="9" xfId="0" applyFont="1" applyFill="1" applyBorder="1"/>
    <xf numFmtId="0" fontId="4" fillId="5" borderId="10" xfId="0" applyFont="1" applyFill="1" applyBorder="1"/>
    <xf numFmtId="0" fontId="4" fillId="5" borderId="10" xfId="0" applyFont="1" applyFill="1" applyBorder="1" applyAlignment="1">
      <alignment wrapText="1"/>
    </xf>
    <xf numFmtId="0" fontId="5" fillId="5" borderId="10" xfId="0" applyFont="1" applyFill="1" applyBorder="1"/>
    <xf numFmtId="0" fontId="5" fillId="5" borderId="10" xfId="0" applyFont="1" applyFill="1" applyBorder="1" applyAlignment="1">
      <alignment wrapText="1"/>
    </xf>
    <xf numFmtId="0" fontId="4" fillId="6" borderId="9" xfId="0" applyFont="1" applyFill="1" applyBorder="1"/>
    <xf numFmtId="0" fontId="4" fillId="6" borderId="10" xfId="0" applyFont="1" applyFill="1" applyBorder="1"/>
    <xf numFmtId="0" fontId="5" fillId="6" borderId="10" xfId="0" applyFont="1" applyFill="1" applyBorder="1"/>
    <xf numFmtId="0" fontId="4" fillId="7" borderId="10" xfId="0" applyFont="1" applyFill="1" applyBorder="1"/>
    <xf numFmtId="49" fontId="4" fillId="3" borderId="9" xfId="0" applyNumberFormat="1" applyFont="1" applyFill="1" applyBorder="1"/>
    <xf numFmtId="0" fontId="7" fillId="3" borderId="10" xfId="0" applyFont="1" applyFill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49" fontId="5" fillId="3" borderId="9" xfId="0" applyNumberFormat="1" applyFont="1" applyFill="1" applyBorder="1"/>
    <xf numFmtId="49" fontId="5" fillId="3" borderId="10" xfId="0" applyNumberFormat="1" applyFont="1" applyFill="1" applyBorder="1" applyAlignment="1">
      <alignment horizontal="right"/>
    </xf>
    <xf numFmtId="0" fontId="1" fillId="3" borderId="10" xfId="0" applyFont="1" applyFill="1" applyBorder="1"/>
    <xf numFmtId="0" fontId="8" fillId="0" borderId="10" xfId="0" applyFont="1" applyBorder="1"/>
    <xf numFmtId="0" fontId="9" fillId="0" borderId="10" xfId="0" applyFont="1" applyBorder="1"/>
    <xf numFmtId="0" fontId="8" fillId="3" borderId="10" xfId="0" applyFont="1" applyFill="1" applyBorder="1"/>
    <xf numFmtId="0" fontId="5" fillId="3" borderId="10" xfId="0" applyFont="1" applyFill="1" applyBorder="1" applyAlignment="1">
      <alignment wrapText="1"/>
    </xf>
    <xf numFmtId="49" fontId="3" fillId="3" borderId="9" xfId="0" applyNumberFormat="1" applyFont="1" applyFill="1" applyBorder="1"/>
    <xf numFmtId="0" fontId="4" fillId="3" borderId="10" xfId="0" applyFont="1" applyFill="1" applyBorder="1" applyAlignment="1">
      <alignment wrapText="1"/>
    </xf>
    <xf numFmtId="49" fontId="5" fillId="8" borderId="9" xfId="0" applyNumberFormat="1" applyFont="1" applyFill="1" applyBorder="1"/>
    <xf numFmtId="0" fontId="4" fillId="8" borderId="10" xfId="0" applyFont="1" applyFill="1" applyBorder="1"/>
    <xf numFmtId="0" fontId="8" fillId="8" borderId="10" xfId="0" applyFont="1" applyFill="1" applyBorder="1" applyAlignment="1">
      <alignment wrapText="1"/>
    </xf>
    <xf numFmtId="0" fontId="5" fillId="8" borderId="10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49" fontId="5" fillId="5" borderId="9" xfId="0" applyNumberFormat="1" applyFont="1" applyFill="1" applyBorder="1"/>
    <xf numFmtId="0" fontId="0" fillId="3" borderId="10" xfId="0" applyFill="1" applyBorder="1"/>
    <xf numFmtId="0" fontId="0" fillId="5" borderId="10" xfId="0" applyFill="1" applyBorder="1"/>
    <xf numFmtId="0" fontId="5" fillId="9" borderId="10" xfId="0" applyFont="1" applyFill="1" applyBorder="1"/>
    <xf numFmtId="0" fontId="4" fillId="9" borderId="10" xfId="0" applyFont="1" applyFill="1" applyBorder="1"/>
    <xf numFmtId="0" fontId="5" fillId="9" borderId="10" xfId="0" applyFont="1" applyFill="1" applyBorder="1" applyAlignment="1">
      <alignment wrapText="1"/>
    </xf>
    <xf numFmtId="0" fontId="4" fillId="5" borderId="0" xfId="0" applyFont="1" applyFill="1"/>
    <xf numFmtId="0" fontId="4" fillId="0" borderId="12" xfId="0" applyFont="1" applyBorder="1"/>
    <xf numFmtId="0" fontId="7" fillId="0" borderId="10" xfId="0" applyFont="1" applyBorder="1" applyAlignment="1">
      <alignment wrapText="1"/>
    </xf>
    <xf numFmtId="49" fontId="5" fillId="3" borderId="13" xfId="0" applyNumberFormat="1" applyFont="1" applyFill="1" applyBorder="1"/>
    <xf numFmtId="0" fontId="4" fillId="3" borderId="14" xfId="0" applyFont="1" applyFill="1" applyBorder="1"/>
    <xf numFmtId="0" fontId="5" fillId="3" borderId="14" xfId="0" applyFont="1" applyFill="1" applyBorder="1"/>
    <xf numFmtId="0" fontId="0" fillId="5" borderId="0" xfId="0" applyFill="1"/>
    <xf numFmtId="49" fontId="3" fillId="5" borderId="9" xfId="0" applyNumberFormat="1" applyFont="1" applyFill="1" applyBorder="1"/>
    <xf numFmtId="0" fontId="8" fillId="5" borderId="10" xfId="0" applyFont="1" applyFill="1" applyBorder="1" applyAlignment="1">
      <alignment wrapText="1"/>
    </xf>
    <xf numFmtId="0" fontId="0" fillId="6" borderId="9" xfId="0" applyFill="1" applyBorder="1"/>
    <xf numFmtId="0" fontId="5" fillId="6" borderId="10" xfId="0" applyFont="1" applyFill="1" applyBorder="1" applyAlignment="1">
      <alignment wrapText="1"/>
    </xf>
    <xf numFmtId="4" fontId="4" fillId="5" borderId="5" xfId="0" applyNumberFormat="1" applyFont="1" applyFill="1" applyBorder="1"/>
    <xf numFmtId="4" fontId="5" fillId="5" borderId="5" xfId="0" applyNumberFormat="1" applyFont="1" applyFill="1" applyBorder="1"/>
    <xf numFmtId="4" fontId="5" fillId="0" borderId="5" xfId="0" applyNumberFormat="1" applyFont="1" applyBorder="1"/>
    <xf numFmtId="0" fontId="8" fillId="3" borderId="10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5" fillId="0" borderId="11" xfId="0" applyFont="1" applyBorder="1"/>
    <xf numFmtId="0" fontId="4" fillId="0" borderId="12" xfId="0" applyFont="1" applyBorder="1" applyAlignment="1">
      <alignment wrapText="1"/>
    </xf>
    <xf numFmtId="0" fontId="5" fillId="3" borderId="12" xfId="0" applyFont="1" applyFill="1" applyBorder="1"/>
    <xf numFmtId="0" fontId="4" fillId="5" borderId="12" xfId="0" applyFont="1" applyFill="1" applyBorder="1"/>
    <xf numFmtId="0" fontId="5" fillId="4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6" borderId="12" xfId="0" applyFont="1" applyFill="1" applyBorder="1"/>
    <xf numFmtId="0" fontId="5" fillId="7" borderId="12" xfId="0" applyFont="1" applyFill="1" applyBorder="1"/>
    <xf numFmtId="0" fontId="5" fillId="0" borderId="12" xfId="0" applyFont="1" applyBorder="1"/>
    <xf numFmtId="0" fontId="5" fillId="0" borderId="12" xfId="0" applyFont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8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8" borderId="12" xfId="0" applyFont="1" applyFill="1" applyBorder="1"/>
    <xf numFmtId="0" fontId="6" fillId="0" borderId="12" xfId="0" applyFont="1" applyBorder="1"/>
    <xf numFmtId="0" fontId="5" fillId="3" borderId="15" xfId="0" applyFont="1" applyFill="1" applyBorder="1" applyAlignment="1">
      <alignment wrapText="1"/>
    </xf>
    <xf numFmtId="0" fontId="5" fillId="9" borderId="12" xfId="0" applyFont="1" applyFill="1" applyBorder="1"/>
    <xf numFmtId="0" fontId="4" fillId="7" borderId="10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49" fontId="4" fillId="2" borderId="3" xfId="0" applyNumberFormat="1" applyFont="1" applyFill="1" applyBorder="1"/>
    <xf numFmtId="4" fontId="4" fillId="0" borderId="10" xfId="0" applyNumberFormat="1" applyFont="1" applyBorder="1"/>
    <xf numFmtId="4" fontId="5" fillId="5" borderId="10" xfId="0" applyNumberFormat="1" applyFont="1" applyFill="1" applyBorder="1"/>
    <xf numFmtId="0" fontId="0" fillId="0" borderId="18" xfId="0" applyBorder="1"/>
    <xf numFmtId="4" fontId="4" fillId="0" borderId="5" xfId="0" applyNumberFormat="1" applyFont="1" applyBorder="1"/>
    <xf numFmtId="4" fontId="4" fillId="2" borderId="5" xfId="0" applyNumberFormat="1" applyFont="1" applyFill="1" applyBorder="1"/>
    <xf numFmtId="4" fontId="4" fillId="10" borderId="5" xfId="0" applyNumberFormat="1" applyFont="1" applyFill="1" applyBorder="1"/>
    <xf numFmtId="4" fontId="4" fillId="11" borderId="5" xfId="0" applyNumberFormat="1" applyFont="1" applyFill="1" applyBorder="1"/>
    <xf numFmtId="4" fontId="5" fillId="3" borderId="5" xfId="0" applyNumberFormat="1" applyFont="1" applyFill="1" applyBorder="1"/>
    <xf numFmtId="4" fontId="6" fillId="4" borderId="5" xfId="0" applyNumberFormat="1" applyFont="1" applyFill="1" applyBorder="1"/>
    <xf numFmtId="0" fontId="0" fillId="0" borderId="5" xfId="0" applyBorder="1"/>
    <xf numFmtId="4" fontId="6" fillId="5" borderId="5" xfId="0" applyNumberFormat="1" applyFont="1" applyFill="1" applyBorder="1"/>
    <xf numFmtId="4" fontId="6" fillId="12" borderId="5" xfId="0" applyNumberFormat="1" applyFont="1" applyFill="1" applyBorder="1"/>
    <xf numFmtId="4" fontId="6" fillId="6" borderId="5" xfId="0" applyNumberFormat="1" applyFont="1" applyFill="1" applyBorder="1"/>
    <xf numFmtId="4" fontId="0" fillId="0" borderId="5" xfId="0" applyNumberFormat="1" applyBorder="1"/>
    <xf numFmtId="4" fontId="6" fillId="7" borderId="5" xfId="0" applyNumberFormat="1" applyFont="1" applyFill="1" applyBorder="1"/>
    <xf numFmtId="4" fontId="10" fillId="5" borderId="5" xfId="0" applyNumberFormat="1" applyFont="1" applyFill="1" applyBorder="1"/>
    <xf numFmtId="4" fontId="5" fillId="8" borderId="5" xfId="0" applyNumberFormat="1" applyFont="1" applyFill="1" applyBorder="1"/>
    <xf numFmtId="4" fontId="5" fillId="2" borderId="5" xfId="0" applyNumberFormat="1" applyFont="1" applyFill="1" applyBorder="1"/>
    <xf numFmtId="4" fontId="5" fillId="6" borderId="5" xfId="0" applyNumberFormat="1" applyFont="1" applyFill="1" applyBorder="1"/>
    <xf numFmtId="0" fontId="0" fillId="0" borderId="12" xfId="0" applyBorder="1"/>
    <xf numFmtId="4" fontId="4" fillId="0" borderId="12" xfId="0" applyNumberFormat="1" applyFont="1" applyBorder="1"/>
    <xf numFmtId="4" fontId="0" fillId="0" borderId="0" xfId="0" applyNumberFormat="1"/>
    <xf numFmtId="0" fontId="0" fillId="0" borderId="0" xfId="0" applyAlignment="1">
      <alignment horizontal="right"/>
    </xf>
    <xf numFmtId="4" fontId="6" fillId="5" borderId="10" xfId="0" applyNumberFormat="1" applyFont="1" applyFill="1" applyBorder="1"/>
    <xf numFmtId="4" fontId="4" fillId="5" borderId="10" xfId="0" applyNumberFormat="1" applyFont="1" applyFill="1" applyBorder="1"/>
    <xf numFmtId="4" fontId="4" fillId="5" borderId="17" xfId="0" applyNumberFormat="1" applyFont="1" applyFill="1" applyBorder="1"/>
    <xf numFmtId="4" fontId="5" fillId="9" borderId="10" xfId="0" applyNumberFormat="1" applyFont="1" applyFill="1" applyBorder="1"/>
    <xf numFmtId="4" fontId="5" fillId="0" borderId="10" xfId="0" applyNumberFormat="1" applyFont="1" applyBorder="1"/>
    <xf numFmtId="0" fontId="4" fillId="6" borderId="10" xfId="0" applyFont="1" applyFill="1" applyBorder="1" applyAlignment="1">
      <alignment horizontal="left" wrapText="1"/>
    </xf>
    <xf numFmtId="4" fontId="4" fillId="0" borderId="18" xfId="0" applyNumberFormat="1" applyFont="1" applyBorder="1"/>
    <xf numFmtId="4" fontId="5" fillId="9" borderId="18" xfId="0" applyNumberFormat="1" applyFont="1" applyFill="1" applyBorder="1"/>
    <xf numFmtId="4" fontId="5" fillId="5" borderId="18" xfId="0" applyNumberFormat="1" applyFont="1" applyFill="1" applyBorder="1"/>
    <xf numFmtId="4" fontId="4" fillId="5" borderId="18" xfId="0" applyNumberFormat="1" applyFont="1" applyFill="1" applyBorder="1"/>
    <xf numFmtId="4" fontId="5" fillId="0" borderId="18" xfId="0" applyNumberFormat="1" applyFont="1" applyBorder="1"/>
    <xf numFmtId="4" fontId="0" fillId="0" borderId="18" xfId="0" applyNumberFormat="1" applyBorder="1"/>
    <xf numFmtId="4" fontId="4" fillId="12" borderId="5" xfId="0" applyNumberFormat="1" applyFont="1" applyFill="1" applyBorder="1"/>
    <xf numFmtId="4" fontId="5" fillId="9" borderId="5" xfId="0" applyNumberFormat="1" applyFont="1" applyFill="1" applyBorder="1"/>
    <xf numFmtId="4" fontId="5" fillId="9" borderId="12" xfId="0" applyNumberFormat="1" applyFont="1" applyFill="1" applyBorder="1"/>
    <xf numFmtId="4" fontId="5" fillId="5" borderId="12" xfId="0" applyNumberFormat="1" applyFont="1" applyFill="1" applyBorder="1"/>
    <xf numFmtId="4" fontId="5" fillId="0" borderId="12" xfId="0" applyNumberFormat="1" applyFont="1" applyBorder="1"/>
    <xf numFmtId="4" fontId="4" fillId="5" borderId="12" xfId="0" applyNumberFormat="1" applyFont="1" applyFill="1" applyBorder="1"/>
    <xf numFmtId="4" fontId="5" fillId="3" borderId="10" xfId="0" applyNumberFormat="1" applyFont="1" applyFill="1" applyBorder="1"/>
    <xf numFmtId="4" fontId="5" fillId="3" borderId="18" xfId="0" applyNumberFormat="1" applyFont="1" applyFill="1" applyBorder="1"/>
    <xf numFmtId="4" fontId="5" fillId="3" borderId="12" xfId="0" applyNumberFormat="1" applyFont="1" applyFill="1" applyBorder="1"/>
    <xf numFmtId="4" fontId="5" fillId="8" borderId="10" xfId="0" applyNumberFormat="1" applyFont="1" applyFill="1" applyBorder="1"/>
    <xf numFmtId="4" fontId="5" fillId="6" borderId="10" xfId="0" applyNumberFormat="1" applyFont="1" applyFill="1" applyBorder="1"/>
    <xf numFmtId="4" fontId="6" fillId="4" borderId="10" xfId="0" applyNumberFormat="1" applyFont="1" applyFill="1" applyBorder="1"/>
    <xf numFmtId="4" fontId="6" fillId="12" borderId="10" xfId="0" applyNumberFormat="1" applyFont="1" applyFill="1" applyBorder="1"/>
    <xf numFmtId="4" fontId="6" fillId="6" borderId="10" xfId="0" applyNumberFormat="1" applyFont="1" applyFill="1" applyBorder="1"/>
    <xf numFmtId="0" fontId="0" fillId="0" borderId="14" xfId="0" applyBorder="1"/>
    <xf numFmtId="49" fontId="4" fillId="2" borderId="6" xfId="0" applyNumberFormat="1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4" fontId="5" fillId="4" borderId="10" xfId="0" applyNumberFormat="1" applyFont="1" applyFill="1" applyBorder="1"/>
    <xf numFmtId="49" fontId="5" fillId="9" borderId="10" xfId="0" applyNumberFormat="1" applyFont="1" applyFill="1" applyBorder="1"/>
    <xf numFmtId="4" fontId="5" fillId="9" borderId="10" xfId="0" applyNumberFormat="1" applyFont="1" applyFill="1" applyBorder="1" applyAlignment="1">
      <alignment horizontal="right"/>
    </xf>
    <xf numFmtId="0" fontId="4" fillId="2" borderId="16" xfId="0" applyFont="1" applyFill="1" applyBorder="1"/>
    <xf numFmtId="0" fontId="4" fillId="2" borderId="21" xfId="0" applyFont="1" applyFill="1" applyBorder="1"/>
    <xf numFmtId="0" fontId="4" fillId="2" borderId="22" xfId="0" applyFont="1" applyFill="1" applyBorder="1"/>
    <xf numFmtId="49" fontId="5" fillId="9" borderId="12" xfId="0" applyNumberFormat="1" applyFont="1" applyFill="1" applyBorder="1"/>
    <xf numFmtId="0" fontId="0" fillId="0" borderId="20" xfId="0" applyBorder="1"/>
    <xf numFmtId="4" fontId="6" fillId="4" borderId="18" xfId="0" applyNumberFormat="1" applyFont="1" applyFill="1" applyBorder="1"/>
    <xf numFmtId="4" fontId="6" fillId="5" borderId="18" xfId="0" applyNumberFormat="1" applyFont="1" applyFill="1" applyBorder="1"/>
    <xf numFmtId="4" fontId="6" fillId="12" borderId="18" xfId="0" applyNumberFormat="1" applyFont="1" applyFill="1" applyBorder="1"/>
    <xf numFmtId="4" fontId="6" fillId="6" borderId="18" xfId="0" applyNumberFormat="1" applyFont="1" applyFill="1" applyBorder="1"/>
    <xf numFmtId="4" fontId="10" fillId="5" borderId="18" xfId="0" applyNumberFormat="1" applyFont="1" applyFill="1" applyBorder="1"/>
    <xf numFmtId="4" fontId="5" fillId="8" borderId="18" xfId="0" applyNumberFormat="1" applyFont="1" applyFill="1" applyBorder="1"/>
    <xf numFmtId="4" fontId="5" fillId="6" borderId="18" xfId="0" applyNumberFormat="1" applyFont="1" applyFill="1" applyBorder="1"/>
    <xf numFmtId="4" fontId="5" fillId="4" borderId="18" xfId="0" applyNumberFormat="1" applyFont="1" applyFill="1" applyBorder="1"/>
    <xf numFmtId="4" fontId="5" fillId="9" borderId="18" xfId="0" applyNumberFormat="1" applyFont="1" applyFill="1" applyBorder="1" applyAlignment="1">
      <alignment horizontal="right"/>
    </xf>
    <xf numFmtId="0" fontId="0" fillId="0" borderId="19" xfId="0" applyBorder="1"/>
    <xf numFmtId="4" fontId="5" fillId="4" borderId="5" xfId="0" applyNumberFormat="1" applyFont="1" applyFill="1" applyBorder="1"/>
    <xf numFmtId="4" fontId="5" fillId="9" borderId="5" xfId="0" applyNumberFormat="1" applyFont="1" applyFill="1" applyBorder="1" applyAlignment="1">
      <alignment horizontal="right"/>
    </xf>
    <xf numFmtId="0" fontId="4" fillId="2" borderId="26" xfId="0" applyFont="1" applyFill="1" applyBorder="1"/>
    <xf numFmtId="49" fontId="4" fillId="2" borderId="27" xfId="0" applyNumberFormat="1" applyFont="1" applyFill="1" applyBorder="1"/>
    <xf numFmtId="49" fontId="4" fillId="2" borderId="22" xfId="0" applyNumberFormat="1" applyFont="1" applyFill="1" applyBorder="1" applyAlignment="1">
      <alignment wrapText="1"/>
    </xf>
    <xf numFmtId="0" fontId="0" fillId="0" borderId="15" xfId="0" applyBorder="1"/>
    <xf numFmtId="4" fontId="6" fillId="4" borderId="12" xfId="0" applyNumberFormat="1" applyFont="1" applyFill="1" applyBorder="1"/>
    <xf numFmtId="4" fontId="6" fillId="5" borderId="12" xfId="0" applyNumberFormat="1" applyFont="1" applyFill="1" applyBorder="1"/>
    <xf numFmtId="4" fontId="6" fillId="12" borderId="12" xfId="0" applyNumberFormat="1" applyFont="1" applyFill="1" applyBorder="1"/>
    <xf numFmtId="4" fontId="6" fillId="6" borderId="12" xfId="0" applyNumberFormat="1" applyFont="1" applyFill="1" applyBorder="1"/>
    <xf numFmtId="4" fontId="10" fillId="5" borderId="12" xfId="0" applyNumberFormat="1" applyFont="1" applyFill="1" applyBorder="1"/>
    <xf numFmtId="4" fontId="5" fillId="8" borderId="12" xfId="0" applyNumberFormat="1" applyFont="1" applyFill="1" applyBorder="1"/>
    <xf numFmtId="4" fontId="5" fillId="6" borderId="12" xfId="0" applyNumberFormat="1" applyFont="1" applyFill="1" applyBorder="1"/>
    <xf numFmtId="4" fontId="5" fillId="4" borderId="12" xfId="0" applyNumberFormat="1" applyFont="1" applyFill="1" applyBorder="1"/>
    <xf numFmtId="4" fontId="5" fillId="9" borderId="12" xfId="0" applyNumberFormat="1" applyFont="1" applyFill="1" applyBorder="1" applyAlignment="1">
      <alignment horizontal="right"/>
    </xf>
    <xf numFmtId="0" fontId="4" fillId="7" borderId="9" xfId="0" applyFont="1" applyFill="1" applyBorder="1"/>
    <xf numFmtId="0" fontId="0" fillId="4" borderId="9" xfId="0" applyFill="1" applyBorder="1"/>
    <xf numFmtId="49" fontId="5" fillId="9" borderId="9" xfId="0" applyNumberFormat="1" applyFont="1" applyFill="1" applyBorder="1"/>
    <xf numFmtId="0" fontId="0" fillId="5" borderId="9" xfId="0" applyFill="1" applyBorder="1"/>
    <xf numFmtId="49" fontId="5" fillId="0" borderId="9" xfId="0" applyNumberFormat="1" applyFont="1" applyBorder="1"/>
    <xf numFmtId="49" fontId="5" fillId="5" borderId="28" xfId="0" applyNumberFormat="1" applyFont="1" applyFill="1" applyBorder="1"/>
    <xf numFmtId="0" fontId="4" fillId="5" borderId="29" xfId="0" applyFont="1" applyFill="1" applyBorder="1"/>
    <xf numFmtId="0" fontId="4" fillId="5" borderId="30" xfId="0" applyFont="1" applyFill="1" applyBorder="1"/>
    <xf numFmtId="4" fontId="4" fillId="5" borderId="31" xfId="0" applyNumberFormat="1" applyFont="1" applyFill="1" applyBorder="1"/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49" fontId="5" fillId="9" borderId="10" xfId="0" applyNumberFormat="1" applyFont="1" applyFill="1" applyBorder="1" applyAlignment="1">
      <alignment horizontal="right"/>
    </xf>
    <xf numFmtId="4" fontId="4" fillId="13" borderId="5" xfId="0" applyNumberFormat="1" applyFont="1" applyFill="1" applyBorder="1"/>
    <xf numFmtId="4" fontId="4" fillId="14" borderId="5" xfId="0" applyNumberFormat="1" applyFont="1" applyFill="1" applyBorder="1"/>
    <xf numFmtId="4" fontId="4" fillId="15" borderId="5" xfId="0" applyNumberFormat="1" applyFont="1" applyFill="1" applyBorder="1"/>
    <xf numFmtId="4" fontId="4" fillId="16" borderId="5" xfId="0" applyNumberFormat="1" applyFont="1" applyFill="1" applyBorder="1"/>
    <xf numFmtId="4" fontId="4" fillId="17" borderId="5" xfId="0" applyNumberFormat="1" applyFont="1" applyFill="1" applyBorder="1"/>
    <xf numFmtId="4" fontId="4" fillId="18" borderId="5" xfId="0" applyNumberFormat="1" applyFont="1" applyFill="1" applyBorder="1"/>
    <xf numFmtId="4" fontId="4" fillId="19" borderId="5" xfId="0" applyNumberFormat="1" applyFont="1" applyFill="1" applyBorder="1"/>
    <xf numFmtId="4" fontId="4" fillId="20" borderId="5" xfId="0" applyNumberFormat="1" applyFont="1" applyFill="1" applyBorder="1"/>
    <xf numFmtId="4" fontId="4" fillId="21" borderId="5" xfId="0" applyNumberFormat="1" applyFont="1" applyFill="1" applyBorder="1"/>
    <xf numFmtId="49" fontId="5" fillId="5" borderId="10" xfId="0" applyNumberFormat="1" applyFont="1" applyFill="1" applyBorder="1" applyAlignment="1">
      <alignment horizontal="right"/>
    </xf>
    <xf numFmtId="4" fontId="4" fillId="22" borderId="5" xfId="0" applyNumberFormat="1" applyFont="1" applyFill="1" applyBorder="1"/>
    <xf numFmtId="4" fontId="5" fillId="13" borderId="5" xfId="0" applyNumberFormat="1" applyFont="1" applyFill="1" applyBorder="1"/>
    <xf numFmtId="4" fontId="4" fillId="23" borderId="5" xfId="0" applyNumberFormat="1" applyFont="1" applyFill="1" applyBorder="1"/>
    <xf numFmtId="4" fontId="4" fillId="24" borderId="5" xfId="0" applyNumberFormat="1" applyFont="1" applyFill="1" applyBorder="1"/>
    <xf numFmtId="4" fontId="5" fillId="5" borderId="0" xfId="0" applyNumberFormat="1" applyFont="1" applyFill="1"/>
    <xf numFmtId="4" fontId="4" fillId="25" borderId="5" xfId="0" applyNumberFormat="1" applyFont="1" applyFill="1" applyBorder="1"/>
    <xf numFmtId="4" fontId="5" fillId="3" borderId="32" xfId="0" applyNumberFormat="1" applyFont="1" applyFill="1" applyBorder="1"/>
    <xf numFmtId="4" fontId="5" fillId="25" borderId="5" xfId="0" applyNumberFormat="1" applyFont="1" applyFill="1" applyBorder="1"/>
    <xf numFmtId="4" fontId="5" fillId="18" borderId="5" xfId="0" applyNumberFormat="1" applyFont="1" applyFill="1" applyBorder="1"/>
    <xf numFmtId="4" fontId="5" fillId="0" borderId="33" xfId="0" applyNumberFormat="1" applyFont="1" applyBorder="1"/>
    <xf numFmtId="4" fontId="5" fillId="0" borderId="32" xfId="0" applyNumberFormat="1" applyFont="1" applyBorder="1"/>
    <xf numFmtId="49" fontId="5" fillId="7" borderId="9" xfId="0" applyNumberFormat="1" applyFont="1" applyFill="1" applyBorder="1"/>
    <xf numFmtId="0" fontId="8" fillId="7" borderId="10" xfId="0" applyFont="1" applyFill="1" applyBorder="1"/>
    <xf numFmtId="0" fontId="8" fillId="7" borderId="10" xfId="0" applyFont="1" applyFill="1" applyBorder="1" applyAlignment="1">
      <alignment wrapText="1"/>
    </xf>
    <xf numFmtId="0" fontId="5" fillId="7" borderId="12" xfId="0" applyFont="1" applyFill="1" applyBorder="1" applyAlignment="1">
      <alignment wrapText="1"/>
    </xf>
    <xf numFmtId="4" fontId="5" fillId="7" borderId="5" xfId="0" applyNumberFormat="1" applyFont="1" applyFill="1" applyBorder="1"/>
    <xf numFmtId="4" fontId="5" fillId="7" borderId="34" xfId="0" applyNumberFormat="1" applyFont="1" applyFill="1" applyBorder="1"/>
    <xf numFmtId="4" fontId="5" fillId="7" borderId="10" xfId="0" applyNumberFormat="1" applyFont="1" applyFill="1" applyBorder="1"/>
    <xf numFmtId="4" fontId="5" fillId="7" borderId="32" xfId="0" applyNumberFormat="1" applyFont="1" applyFill="1" applyBorder="1"/>
    <xf numFmtId="4" fontId="4" fillId="0" borderId="32" xfId="0" applyNumberFormat="1" applyFont="1" applyBorder="1"/>
    <xf numFmtId="0" fontId="0" fillId="0" borderId="0" xfId="0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FFFF"/>
      <color rgb="FFFF9999"/>
      <color rgb="FFFF66FF"/>
      <color rgb="FF99FF66"/>
      <color rgb="FFB2B2B2"/>
      <color rgb="FF99CCFF"/>
      <color rgb="FFFFFFCC"/>
      <color rgb="FFFFCCFF"/>
      <color rgb="FFFF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M772"/>
  <sheetViews>
    <sheetView tabSelected="1" topLeftCell="A748" zoomScaleNormal="100" workbookViewId="0">
      <selection sqref="A1:J773"/>
    </sheetView>
  </sheetViews>
  <sheetFormatPr defaultRowHeight="15" x14ac:dyDescent="0.25"/>
  <cols>
    <col min="1" max="1" width="11.28515625" bestFit="1" customWidth="1"/>
    <col min="3" max="3" width="11.7109375" bestFit="1" customWidth="1"/>
    <col min="4" max="4" width="9.5703125" customWidth="1"/>
    <col min="5" max="5" width="57.85546875" customWidth="1"/>
    <col min="6" max="6" width="15.7109375" customWidth="1"/>
    <col min="7" max="7" width="11.7109375" bestFit="1" customWidth="1"/>
    <col min="8" max="8" width="14.5703125" bestFit="1" customWidth="1"/>
    <col min="9" max="9" width="13.140625" bestFit="1" customWidth="1"/>
    <col min="10" max="10" width="19.42578125" customWidth="1"/>
    <col min="12" max="12" width="11" bestFit="1" customWidth="1"/>
    <col min="13" max="13" width="11.42578125" bestFit="1" customWidth="1"/>
  </cols>
  <sheetData>
    <row r="1" spans="1:10" ht="18.75" x14ac:dyDescent="0.3">
      <c r="A1" s="1" t="s">
        <v>0</v>
      </c>
      <c r="B1" s="2"/>
      <c r="C1" s="2"/>
      <c r="D1" s="2"/>
      <c r="E1" s="2"/>
    </row>
    <row r="2" spans="1:10" x14ac:dyDescent="0.25">
      <c r="F2" s="62"/>
    </row>
    <row r="4" spans="1:10" ht="18.75" x14ac:dyDescent="0.3">
      <c r="A4" s="230" t="s">
        <v>411</v>
      </c>
      <c r="B4" s="230"/>
      <c r="C4" s="230"/>
      <c r="D4" s="230"/>
      <c r="E4" s="230"/>
      <c r="F4" s="230"/>
      <c r="G4" s="230"/>
      <c r="H4" s="230"/>
      <c r="I4" s="230"/>
      <c r="J4" s="230"/>
    </row>
    <row r="6" spans="1:10" ht="16.5" thickBot="1" x14ac:dyDescent="0.3">
      <c r="A6" s="3"/>
      <c r="B6" s="3"/>
      <c r="C6" s="3"/>
      <c r="D6" s="3"/>
      <c r="E6" s="3"/>
      <c r="J6" s="115" t="s">
        <v>274</v>
      </c>
    </row>
    <row r="7" spans="1:10" ht="15.75" customHeight="1" x14ac:dyDescent="0.25">
      <c r="A7" s="4" t="s">
        <v>1</v>
      </c>
      <c r="B7" s="5" t="s">
        <v>205</v>
      </c>
      <c r="C7" s="5"/>
      <c r="D7" s="4" t="s">
        <v>2</v>
      </c>
      <c r="E7" s="148"/>
      <c r="F7" s="221" t="s">
        <v>264</v>
      </c>
      <c r="G7" s="224" t="s">
        <v>268</v>
      </c>
      <c r="H7" s="4" t="s">
        <v>265</v>
      </c>
      <c r="I7" s="165" t="s">
        <v>265</v>
      </c>
      <c r="J7" s="227" t="s">
        <v>412</v>
      </c>
    </row>
    <row r="8" spans="1:10" ht="15.75" x14ac:dyDescent="0.25">
      <c r="A8" s="6" t="s">
        <v>3</v>
      </c>
      <c r="B8" s="7" t="s">
        <v>4</v>
      </c>
      <c r="C8" s="7" t="s">
        <v>5</v>
      </c>
      <c r="D8" s="6" t="s">
        <v>6</v>
      </c>
      <c r="E8" s="149" t="s">
        <v>7</v>
      </c>
      <c r="F8" s="222"/>
      <c r="G8" s="225"/>
      <c r="H8" s="92" t="s">
        <v>266</v>
      </c>
      <c r="I8" s="166" t="s">
        <v>267</v>
      </c>
      <c r="J8" s="228"/>
    </row>
    <row r="9" spans="1:10" ht="31.5" customHeight="1" thickBot="1" x14ac:dyDescent="0.3">
      <c r="A9" s="8"/>
      <c r="B9" s="8"/>
      <c r="C9" s="8"/>
      <c r="D9" s="8"/>
      <c r="E9" s="150"/>
      <c r="F9" s="223"/>
      <c r="G9" s="226"/>
      <c r="H9" s="143"/>
      <c r="I9" s="167"/>
      <c r="J9" s="229"/>
    </row>
    <row r="10" spans="1:10" ht="15.75" x14ac:dyDescent="0.25">
      <c r="A10" s="9"/>
      <c r="B10" s="10"/>
      <c r="C10" s="10"/>
      <c r="D10" s="10"/>
      <c r="E10" s="72" t="s">
        <v>8</v>
      </c>
      <c r="F10" s="162"/>
      <c r="G10" s="152"/>
      <c r="H10" s="142"/>
      <c r="I10" s="168"/>
      <c r="J10" s="162"/>
    </row>
    <row r="11" spans="1:10" ht="15.75" x14ac:dyDescent="0.25">
      <c r="A11" s="11"/>
      <c r="B11" s="12"/>
      <c r="C11" s="12">
        <v>111003</v>
      </c>
      <c r="D11" s="12">
        <v>41</v>
      </c>
      <c r="E11" s="57" t="s">
        <v>258</v>
      </c>
      <c r="F11" s="67">
        <v>1383554</v>
      </c>
      <c r="G11" s="122">
        <v>12502</v>
      </c>
      <c r="H11" s="93"/>
      <c r="I11" s="113"/>
      <c r="J11" s="96">
        <f>F11+G11+H11-I11</f>
        <v>1396056</v>
      </c>
    </row>
    <row r="12" spans="1:10" ht="15.75" x14ac:dyDescent="0.25">
      <c r="A12" s="11"/>
      <c r="B12" s="12"/>
      <c r="C12" s="12">
        <v>133001</v>
      </c>
      <c r="D12" s="12">
        <v>41</v>
      </c>
      <c r="E12" s="57" t="s">
        <v>9</v>
      </c>
      <c r="F12" s="67">
        <v>12501</v>
      </c>
      <c r="G12" s="95"/>
      <c r="H12" s="12"/>
      <c r="I12" s="113"/>
      <c r="J12" s="96">
        <f t="shared" ref="J12:J115" si="0">F12+G12+H12-I12</f>
        <v>12501</v>
      </c>
    </row>
    <row r="13" spans="1:10" ht="15.75" x14ac:dyDescent="0.25">
      <c r="A13" s="11"/>
      <c r="B13" s="12"/>
      <c r="C13" s="12">
        <v>212002</v>
      </c>
      <c r="D13" s="12">
        <v>41</v>
      </c>
      <c r="E13" s="73" t="s">
        <v>10</v>
      </c>
      <c r="F13" s="96">
        <v>81538</v>
      </c>
      <c r="G13" s="95"/>
      <c r="H13" s="34"/>
      <c r="I13" s="112"/>
      <c r="J13" s="96">
        <f t="shared" si="0"/>
        <v>81538</v>
      </c>
    </row>
    <row r="14" spans="1:10" ht="31.5" x14ac:dyDescent="0.25">
      <c r="A14" s="11"/>
      <c r="B14" s="12"/>
      <c r="C14" s="12">
        <v>212003</v>
      </c>
      <c r="D14" s="12">
        <v>41</v>
      </c>
      <c r="E14" s="73" t="s">
        <v>315</v>
      </c>
      <c r="F14" s="96">
        <v>153207</v>
      </c>
      <c r="G14" s="122">
        <v>20000</v>
      </c>
      <c r="H14" s="12"/>
      <c r="I14" s="112"/>
      <c r="J14" s="96">
        <f t="shared" si="0"/>
        <v>173207</v>
      </c>
    </row>
    <row r="15" spans="1:10" ht="15.75" x14ac:dyDescent="0.25">
      <c r="A15" s="11"/>
      <c r="B15" s="12"/>
      <c r="C15" s="12">
        <v>212004</v>
      </c>
      <c r="D15" s="12">
        <v>41</v>
      </c>
      <c r="E15" s="73" t="s">
        <v>206</v>
      </c>
      <c r="F15" s="96">
        <v>1200</v>
      </c>
      <c r="G15" s="95"/>
      <c r="H15" s="34"/>
      <c r="I15" s="112"/>
      <c r="J15" s="96">
        <f t="shared" si="0"/>
        <v>1200</v>
      </c>
    </row>
    <row r="16" spans="1:10" ht="15.75" x14ac:dyDescent="0.25">
      <c r="A16" s="11"/>
      <c r="B16" s="12"/>
      <c r="C16" s="12">
        <v>221002</v>
      </c>
      <c r="D16" s="12">
        <v>41</v>
      </c>
      <c r="E16" s="73" t="s">
        <v>225</v>
      </c>
      <c r="F16" s="96">
        <v>10000</v>
      </c>
      <c r="G16" s="122">
        <v>2000</v>
      </c>
      <c r="H16" s="93"/>
      <c r="I16" s="112"/>
      <c r="J16" s="96">
        <f t="shared" si="0"/>
        <v>12000</v>
      </c>
    </row>
    <row r="17" spans="1:10" ht="15.75" x14ac:dyDescent="0.25">
      <c r="A17" s="11"/>
      <c r="B17" s="12"/>
      <c r="C17" s="12">
        <v>221004</v>
      </c>
      <c r="D17" s="12">
        <v>41</v>
      </c>
      <c r="E17" s="73" t="s">
        <v>304</v>
      </c>
      <c r="F17" s="96">
        <v>11100</v>
      </c>
      <c r="G17" s="122">
        <v>-4958.8</v>
      </c>
      <c r="H17" s="34"/>
      <c r="I17" s="113"/>
      <c r="J17" s="96">
        <f t="shared" si="0"/>
        <v>6141.2</v>
      </c>
    </row>
    <row r="18" spans="1:10" ht="15.75" x14ac:dyDescent="0.25">
      <c r="A18" s="11"/>
      <c r="B18" s="12"/>
      <c r="C18" s="12">
        <v>222003</v>
      </c>
      <c r="D18" s="12">
        <v>41</v>
      </c>
      <c r="E18" s="57" t="s">
        <v>11</v>
      </c>
      <c r="F18" s="96">
        <v>1000</v>
      </c>
      <c r="G18" s="122">
        <v>700</v>
      </c>
      <c r="H18" s="93"/>
      <c r="I18" s="112"/>
      <c r="J18" s="96">
        <f t="shared" si="0"/>
        <v>1700</v>
      </c>
    </row>
    <row r="19" spans="1:10" ht="31.5" x14ac:dyDescent="0.25">
      <c r="A19" s="11"/>
      <c r="B19" s="12"/>
      <c r="C19" s="12">
        <v>223001</v>
      </c>
      <c r="D19" s="12">
        <v>41</v>
      </c>
      <c r="E19" s="73" t="s">
        <v>335</v>
      </c>
      <c r="F19" s="96">
        <v>5000</v>
      </c>
      <c r="G19" s="122">
        <v>758.8</v>
      </c>
      <c r="H19" s="93"/>
      <c r="I19" s="113"/>
      <c r="J19" s="96">
        <f t="shared" si="0"/>
        <v>5758.8</v>
      </c>
    </row>
    <row r="20" spans="1:10" ht="15.75" x14ac:dyDescent="0.25">
      <c r="A20" s="11"/>
      <c r="B20" s="12"/>
      <c r="C20" s="12">
        <v>223003</v>
      </c>
      <c r="D20" s="12">
        <v>41</v>
      </c>
      <c r="E20" s="73" t="s">
        <v>12</v>
      </c>
      <c r="F20" s="96">
        <v>500</v>
      </c>
      <c r="G20" s="122">
        <v>-450</v>
      </c>
      <c r="H20" s="93"/>
      <c r="I20" s="113"/>
      <c r="J20" s="96">
        <f t="shared" si="0"/>
        <v>50</v>
      </c>
    </row>
    <row r="21" spans="1:10" ht="15.75" x14ac:dyDescent="0.25">
      <c r="A21" s="11"/>
      <c r="B21" s="12"/>
      <c r="C21" s="12">
        <v>223004</v>
      </c>
      <c r="D21" s="12">
        <v>41</v>
      </c>
      <c r="E21" s="73" t="s">
        <v>316</v>
      </c>
      <c r="F21" s="96"/>
      <c r="G21" s="122">
        <v>450</v>
      </c>
      <c r="H21" s="93"/>
      <c r="I21" s="112"/>
      <c r="J21" s="96">
        <f t="shared" si="0"/>
        <v>450</v>
      </c>
    </row>
    <row r="22" spans="1:10" ht="15.75" x14ac:dyDescent="0.25">
      <c r="A22" s="11"/>
      <c r="B22" s="12">
        <v>243</v>
      </c>
      <c r="C22" s="12"/>
      <c r="D22" s="12">
        <v>41</v>
      </c>
      <c r="E22" s="57" t="s">
        <v>13</v>
      </c>
      <c r="F22" s="96">
        <v>500</v>
      </c>
      <c r="G22" s="122"/>
      <c r="H22" s="93"/>
      <c r="I22" s="112"/>
      <c r="J22" s="96">
        <f t="shared" si="0"/>
        <v>500</v>
      </c>
    </row>
    <row r="23" spans="1:10" ht="15.75" x14ac:dyDescent="0.25">
      <c r="A23" s="11"/>
      <c r="B23" s="12"/>
      <c r="C23" s="12">
        <v>292006</v>
      </c>
      <c r="D23" s="12">
        <v>41</v>
      </c>
      <c r="E23" s="57" t="s">
        <v>14</v>
      </c>
      <c r="F23" s="96">
        <v>2000</v>
      </c>
      <c r="G23" s="122"/>
      <c r="H23" s="93"/>
      <c r="I23" s="112"/>
      <c r="J23" s="96">
        <f t="shared" si="0"/>
        <v>2000</v>
      </c>
    </row>
    <row r="24" spans="1:10" ht="15.75" x14ac:dyDescent="0.25">
      <c r="A24" s="11"/>
      <c r="B24" s="12"/>
      <c r="C24" s="12">
        <v>292008</v>
      </c>
      <c r="D24" s="12">
        <v>41</v>
      </c>
      <c r="E24" s="57" t="s">
        <v>15</v>
      </c>
      <c r="F24" s="96">
        <v>5000</v>
      </c>
      <c r="G24" s="122">
        <v>8000</v>
      </c>
      <c r="H24" s="93"/>
      <c r="I24" s="112"/>
      <c r="J24" s="96">
        <f t="shared" si="0"/>
        <v>13000</v>
      </c>
    </row>
    <row r="25" spans="1:10" ht="15.75" x14ac:dyDescent="0.25">
      <c r="A25" s="11"/>
      <c r="B25" s="12"/>
      <c r="C25" s="12">
        <v>292012</v>
      </c>
      <c r="D25" s="12">
        <v>41</v>
      </c>
      <c r="E25" s="57" t="s">
        <v>16</v>
      </c>
      <c r="F25" s="96">
        <v>5000</v>
      </c>
      <c r="G25" s="95"/>
      <c r="H25" s="93"/>
      <c r="I25" s="112"/>
      <c r="J25" s="96">
        <f t="shared" si="0"/>
        <v>5000</v>
      </c>
    </row>
    <row r="26" spans="1:10" ht="15.75" x14ac:dyDescent="0.25">
      <c r="A26" s="11"/>
      <c r="B26" s="12"/>
      <c r="C26" s="12">
        <v>292017</v>
      </c>
      <c r="D26" s="12">
        <v>41</v>
      </c>
      <c r="E26" s="57" t="s">
        <v>17</v>
      </c>
      <c r="F26" s="96">
        <v>500</v>
      </c>
      <c r="G26" s="122">
        <v>3500</v>
      </c>
      <c r="H26" s="93"/>
      <c r="I26" s="112"/>
      <c r="J26" s="96">
        <f t="shared" si="0"/>
        <v>4000</v>
      </c>
    </row>
    <row r="27" spans="1:10" ht="15.75" x14ac:dyDescent="0.25">
      <c r="A27" s="11"/>
      <c r="B27" s="12"/>
      <c r="C27" s="12">
        <v>292019</v>
      </c>
      <c r="D27" s="12">
        <v>41</v>
      </c>
      <c r="E27" s="57" t="s">
        <v>18</v>
      </c>
      <c r="F27" s="96">
        <v>150</v>
      </c>
      <c r="G27" s="95"/>
      <c r="H27" s="93"/>
      <c r="I27" s="112"/>
      <c r="J27" s="96">
        <f t="shared" si="0"/>
        <v>150</v>
      </c>
    </row>
    <row r="28" spans="1:10" ht="15.75" x14ac:dyDescent="0.25">
      <c r="A28" s="11"/>
      <c r="B28" s="12"/>
      <c r="C28" s="12">
        <v>292027</v>
      </c>
      <c r="D28" s="12">
        <v>41</v>
      </c>
      <c r="E28" s="57" t="s">
        <v>19</v>
      </c>
      <c r="F28" s="67">
        <v>7613</v>
      </c>
      <c r="G28" s="95"/>
      <c r="H28" s="93"/>
      <c r="I28" s="112"/>
      <c r="J28" s="96">
        <f t="shared" si="0"/>
        <v>7613</v>
      </c>
    </row>
    <row r="29" spans="1:10" ht="15.75" x14ac:dyDescent="0.25">
      <c r="A29" s="11"/>
      <c r="B29" s="12"/>
      <c r="C29" s="12">
        <v>312001</v>
      </c>
      <c r="D29" s="12" t="s">
        <v>20</v>
      </c>
      <c r="E29" s="73" t="s">
        <v>21</v>
      </c>
      <c r="F29" s="97">
        <v>86172</v>
      </c>
      <c r="G29" s="95"/>
      <c r="H29" s="93"/>
      <c r="I29" s="112"/>
      <c r="J29" s="97">
        <f t="shared" si="0"/>
        <v>86172</v>
      </c>
    </row>
    <row r="30" spans="1:10" ht="15.75" x14ac:dyDescent="0.25">
      <c r="A30" s="11"/>
      <c r="B30" s="12"/>
      <c r="C30" s="12">
        <v>312001</v>
      </c>
      <c r="D30" s="12">
        <v>111</v>
      </c>
      <c r="E30" s="73" t="s">
        <v>295</v>
      </c>
      <c r="F30" s="190"/>
      <c r="G30" s="122">
        <v>25146.14</v>
      </c>
      <c r="H30" s="93"/>
      <c r="I30" s="112"/>
      <c r="J30" s="190">
        <f t="shared" si="0"/>
        <v>25146.14</v>
      </c>
    </row>
    <row r="31" spans="1:10" ht="15.75" x14ac:dyDescent="0.25">
      <c r="A31" s="11"/>
      <c r="B31" s="12"/>
      <c r="C31" s="12">
        <v>312001</v>
      </c>
      <c r="D31" s="12" t="s">
        <v>310</v>
      </c>
      <c r="E31" s="73" t="s">
        <v>311</v>
      </c>
      <c r="F31" s="191"/>
      <c r="G31" s="122">
        <v>114575.5</v>
      </c>
      <c r="H31" s="93">
        <v>21382</v>
      </c>
      <c r="I31" s="112"/>
      <c r="J31" s="191">
        <f t="shared" si="0"/>
        <v>135957.5</v>
      </c>
    </row>
    <row r="32" spans="1:10" ht="15.75" x14ac:dyDescent="0.25">
      <c r="A32" s="11"/>
      <c r="B32" s="12"/>
      <c r="C32" s="12">
        <v>312001</v>
      </c>
      <c r="D32" s="12">
        <v>111</v>
      </c>
      <c r="E32" s="73" t="s">
        <v>350</v>
      </c>
      <c r="F32" s="197"/>
      <c r="G32" s="122">
        <v>6999</v>
      </c>
      <c r="H32" s="93"/>
      <c r="I32" s="112"/>
      <c r="J32" s="197">
        <f t="shared" si="0"/>
        <v>6999</v>
      </c>
    </row>
    <row r="33" spans="1:10" ht="15.75" x14ac:dyDescent="0.25">
      <c r="A33" s="11"/>
      <c r="B33" s="12"/>
      <c r="C33" s="12">
        <v>312001</v>
      </c>
      <c r="D33" s="12">
        <v>111</v>
      </c>
      <c r="E33" s="73" t="s">
        <v>375</v>
      </c>
      <c r="F33" s="205"/>
      <c r="G33" s="122">
        <v>6500</v>
      </c>
      <c r="H33" s="93">
        <v>35766.32</v>
      </c>
      <c r="I33" s="112"/>
      <c r="J33" s="205">
        <f t="shared" si="0"/>
        <v>42266.32</v>
      </c>
    </row>
    <row r="34" spans="1:10" ht="15.75" x14ac:dyDescent="0.25">
      <c r="A34" s="11"/>
      <c r="B34" s="12"/>
      <c r="C34" s="12">
        <v>312007</v>
      </c>
      <c r="D34" s="14" t="s">
        <v>22</v>
      </c>
      <c r="E34" s="73" t="s">
        <v>244</v>
      </c>
      <c r="F34" s="98">
        <v>8000</v>
      </c>
      <c r="G34" s="122"/>
      <c r="H34" s="93"/>
      <c r="I34" s="112"/>
      <c r="J34" s="98">
        <f t="shared" si="0"/>
        <v>8000</v>
      </c>
    </row>
    <row r="35" spans="1:10" ht="15.75" x14ac:dyDescent="0.25">
      <c r="A35" s="11"/>
      <c r="B35" s="12"/>
      <c r="C35" s="12">
        <v>312007</v>
      </c>
      <c r="D35" s="14" t="s">
        <v>22</v>
      </c>
      <c r="E35" s="73" t="s">
        <v>317</v>
      </c>
      <c r="F35" s="192"/>
      <c r="G35" s="122">
        <v>30000</v>
      </c>
      <c r="H35" s="93"/>
      <c r="I35" s="112"/>
      <c r="J35" s="192">
        <f t="shared" si="0"/>
        <v>30000</v>
      </c>
    </row>
    <row r="36" spans="1:10" ht="15.75" x14ac:dyDescent="0.25">
      <c r="A36" s="11"/>
      <c r="B36" s="12"/>
      <c r="C36" s="12">
        <v>312007</v>
      </c>
      <c r="D36" s="14" t="s">
        <v>22</v>
      </c>
      <c r="E36" s="73" t="s">
        <v>367</v>
      </c>
      <c r="F36" s="198"/>
      <c r="G36" s="122">
        <v>125000</v>
      </c>
      <c r="H36" s="93"/>
      <c r="I36" s="112"/>
      <c r="J36" s="198">
        <f t="shared" si="0"/>
        <v>125000</v>
      </c>
    </row>
    <row r="37" spans="1:10" ht="15.75" x14ac:dyDescent="0.25">
      <c r="A37" s="11"/>
      <c r="B37" s="12"/>
      <c r="C37" s="12">
        <v>312008</v>
      </c>
      <c r="D37" s="14" t="s">
        <v>22</v>
      </c>
      <c r="E37" s="73" t="s">
        <v>319</v>
      </c>
      <c r="F37" s="193"/>
      <c r="G37" s="122">
        <v>8000</v>
      </c>
      <c r="H37" s="93"/>
      <c r="I37" s="112"/>
      <c r="J37" s="193">
        <f t="shared" si="0"/>
        <v>8000</v>
      </c>
    </row>
    <row r="38" spans="1:10" ht="15.75" x14ac:dyDescent="0.25">
      <c r="A38" s="11"/>
      <c r="B38" s="12"/>
      <c r="C38" s="12">
        <v>312012</v>
      </c>
      <c r="D38" s="12">
        <v>111</v>
      </c>
      <c r="E38" s="57" t="s">
        <v>23</v>
      </c>
      <c r="F38" s="202">
        <v>7700</v>
      </c>
      <c r="G38" s="122">
        <v>18.690000000000001</v>
      </c>
      <c r="H38" s="93"/>
      <c r="I38" s="113"/>
      <c r="J38" s="202">
        <f t="shared" si="0"/>
        <v>7718.69</v>
      </c>
    </row>
    <row r="39" spans="1:10" ht="15.75" x14ac:dyDescent="0.25">
      <c r="A39" s="11"/>
      <c r="B39" s="12">
        <v>311</v>
      </c>
      <c r="C39" s="12"/>
      <c r="D39" s="12" t="s">
        <v>207</v>
      </c>
      <c r="E39" s="57" t="s">
        <v>370</v>
      </c>
      <c r="F39" s="203"/>
      <c r="G39" s="122">
        <v>300</v>
      </c>
      <c r="H39" s="93"/>
      <c r="I39" s="113"/>
      <c r="J39" s="203">
        <f t="shared" si="0"/>
        <v>300</v>
      </c>
    </row>
    <row r="40" spans="1:10" ht="15.75" x14ac:dyDescent="0.25">
      <c r="A40" s="11"/>
      <c r="B40" s="12">
        <v>311</v>
      </c>
      <c r="C40" s="12"/>
      <c r="D40" s="12" t="s">
        <v>207</v>
      </c>
      <c r="E40" s="57" t="s">
        <v>371</v>
      </c>
      <c r="F40" s="203"/>
      <c r="G40" s="122">
        <v>1000</v>
      </c>
      <c r="H40" s="93"/>
      <c r="I40" s="113"/>
      <c r="J40" s="203">
        <f t="shared" si="0"/>
        <v>1000</v>
      </c>
    </row>
    <row r="41" spans="1:10" ht="15.75" x14ac:dyDescent="0.25">
      <c r="A41" s="11"/>
      <c r="B41" s="12">
        <v>311</v>
      </c>
      <c r="C41" s="12"/>
      <c r="D41" s="12" t="s">
        <v>207</v>
      </c>
      <c r="E41" s="57" t="s">
        <v>372</v>
      </c>
      <c r="F41" s="203"/>
      <c r="G41" s="122">
        <v>1500</v>
      </c>
      <c r="H41" s="93"/>
      <c r="I41" s="113"/>
      <c r="J41" s="203">
        <f t="shared" si="0"/>
        <v>1500</v>
      </c>
    </row>
    <row r="42" spans="1:10" ht="15.75" x14ac:dyDescent="0.25">
      <c r="A42" s="11"/>
      <c r="B42" s="12">
        <v>311</v>
      </c>
      <c r="C42" s="12"/>
      <c r="D42" s="12" t="s">
        <v>24</v>
      </c>
      <c r="E42" s="57" t="s">
        <v>261</v>
      </c>
      <c r="F42" s="99">
        <v>24706</v>
      </c>
      <c r="G42" s="122">
        <v>-3326.71</v>
      </c>
      <c r="H42" s="93"/>
      <c r="I42" s="113"/>
      <c r="J42" s="99">
        <f t="shared" si="0"/>
        <v>21379.29</v>
      </c>
    </row>
    <row r="43" spans="1:10" ht="15.75" x14ac:dyDescent="0.25">
      <c r="A43" s="11"/>
      <c r="B43" s="12">
        <v>311</v>
      </c>
      <c r="C43" s="12"/>
      <c r="D43" s="12" t="s">
        <v>24</v>
      </c>
      <c r="E43" s="57" t="s">
        <v>260</v>
      </c>
      <c r="F43" s="99">
        <v>19583</v>
      </c>
      <c r="G43" s="122">
        <v>-246.01</v>
      </c>
      <c r="H43" s="34"/>
      <c r="I43" s="113"/>
      <c r="J43" s="99">
        <f t="shared" si="0"/>
        <v>19336.990000000002</v>
      </c>
    </row>
    <row r="44" spans="1:10" ht="15.75" x14ac:dyDescent="0.25">
      <c r="A44" s="11"/>
      <c r="B44" s="12">
        <v>311</v>
      </c>
      <c r="C44" s="12"/>
      <c r="D44" s="12" t="s">
        <v>24</v>
      </c>
      <c r="E44" s="57" t="s">
        <v>321</v>
      </c>
      <c r="F44" s="194"/>
      <c r="G44" s="122">
        <v>2500</v>
      </c>
      <c r="H44" s="93"/>
      <c r="I44" s="112"/>
      <c r="J44" s="194">
        <f t="shared" si="0"/>
        <v>2500</v>
      </c>
    </row>
    <row r="45" spans="1:10" ht="15.75" x14ac:dyDescent="0.25">
      <c r="A45" s="11"/>
      <c r="B45" s="12">
        <v>311</v>
      </c>
      <c r="C45" s="12"/>
      <c r="D45" s="12" t="s">
        <v>24</v>
      </c>
      <c r="E45" s="57" t="s">
        <v>322</v>
      </c>
      <c r="F45" s="195"/>
      <c r="G45" s="122">
        <v>0</v>
      </c>
      <c r="H45" s="93"/>
      <c r="I45" s="113"/>
      <c r="J45" s="195">
        <f t="shared" si="0"/>
        <v>0</v>
      </c>
    </row>
    <row r="46" spans="1:10" ht="63" x14ac:dyDescent="0.25">
      <c r="A46" s="15"/>
      <c r="B46" s="16"/>
      <c r="C46" s="16"/>
      <c r="D46" s="44" t="s">
        <v>314</v>
      </c>
      <c r="E46" s="74" t="s">
        <v>25</v>
      </c>
      <c r="F46" s="100">
        <f>SUM(F11:F45)</f>
        <v>1826524</v>
      </c>
      <c r="G46" s="135">
        <f>SUM(G11:G45)</f>
        <v>360468.61</v>
      </c>
      <c r="H46" s="134">
        <f>SUM(H11:H45)</f>
        <v>57148.32</v>
      </c>
      <c r="I46" s="136">
        <f>SUM(I11:I45)</f>
        <v>0</v>
      </c>
      <c r="J46" s="100">
        <f>SUM(J11:J45)</f>
        <v>2244140.9300000002</v>
      </c>
    </row>
    <row r="47" spans="1:10" ht="15.75" x14ac:dyDescent="0.25">
      <c r="A47" s="20"/>
      <c r="B47" s="21">
        <v>321</v>
      </c>
      <c r="C47" s="21"/>
      <c r="D47" s="22" t="s">
        <v>24</v>
      </c>
      <c r="E47" s="75" t="s">
        <v>322</v>
      </c>
      <c r="F47" s="195"/>
      <c r="G47" s="122">
        <v>6000</v>
      </c>
      <c r="H47" s="117"/>
      <c r="I47" s="131"/>
      <c r="J47" s="195">
        <f t="shared" si="0"/>
        <v>6000</v>
      </c>
    </row>
    <row r="48" spans="1:10" ht="15.75" x14ac:dyDescent="0.25">
      <c r="A48" s="20"/>
      <c r="B48" s="21"/>
      <c r="C48" s="21">
        <v>322005</v>
      </c>
      <c r="D48" s="21" t="s">
        <v>22</v>
      </c>
      <c r="E48" s="75" t="s">
        <v>243</v>
      </c>
      <c r="F48" s="98">
        <v>90000</v>
      </c>
      <c r="G48" s="95"/>
      <c r="H48" s="34"/>
      <c r="I48" s="112"/>
      <c r="J48" s="98">
        <f t="shared" si="0"/>
        <v>90000</v>
      </c>
    </row>
    <row r="49" spans="1:13" ht="15.75" x14ac:dyDescent="0.25">
      <c r="A49" s="20"/>
      <c r="B49" s="21"/>
      <c r="C49" s="21">
        <v>322005</v>
      </c>
      <c r="D49" s="21" t="s">
        <v>22</v>
      </c>
      <c r="E49" s="75" t="s">
        <v>351</v>
      </c>
      <c r="F49" s="200"/>
      <c r="G49" s="122">
        <v>61000</v>
      </c>
      <c r="H49" s="93"/>
      <c r="I49" s="112"/>
      <c r="J49" s="200">
        <f t="shared" si="0"/>
        <v>61000</v>
      </c>
    </row>
    <row r="50" spans="1:13" ht="15.75" x14ac:dyDescent="0.25">
      <c r="A50" s="20"/>
      <c r="B50" s="21">
        <v>342</v>
      </c>
      <c r="C50" s="21"/>
      <c r="D50" s="21" t="s">
        <v>337</v>
      </c>
      <c r="E50" s="75" t="s">
        <v>338</v>
      </c>
      <c r="F50" s="196"/>
      <c r="G50" s="122">
        <v>12822.71</v>
      </c>
      <c r="H50" s="93"/>
      <c r="I50" s="112"/>
      <c r="J50" s="196">
        <f t="shared" si="0"/>
        <v>12822.71</v>
      </c>
    </row>
    <row r="51" spans="1:13" ht="31.5" x14ac:dyDescent="0.25">
      <c r="A51" s="15"/>
      <c r="B51" s="16"/>
      <c r="C51" s="16"/>
      <c r="D51" s="44" t="s">
        <v>342</v>
      </c>
      <c r="E51" s="74" t="s">
        <v>208</v>
      </c>
      <c r="F51" s="100">
        <f>F48+F50+F49+F47</f>
        <v>90000</v>
      </c>
      <c r="G51" s="135">
        <f>G48+G50+G49+G47</f>
        <v>79822.709999999992</v>
      </c>
      <c r="H51" s="134">
        <f>H48+H50+H49+H47</f>
        <v>0</v>
      </c>
      <c r="I51" s="136">
        <f>I48+I50+I49+I47</f>
        <v>0</v>
      </c>
      <c r="J51" s="100">
        <f>J48+J50+J49+J47</f>
        <v>169822.71</v>
      </c>
    </row>
    <row r="52" spans="1:13" ht="15.75" x14ac:dyDescent="0.25">
      <c r="A52" s="18"/>
      <c r="B52" s="19"/>
      <c r="C52" s="19"/>
      <c r="D52" s="19"/>
      <c r="E52" s="76" t="s">
        <v>26</v>
      </c>
      <c r="F52" s="101">
        <f>F46+F51</f>
        <v>1916524</v>
      </c>
      <c r="G52" s="153">
        <f>G46+G51</f>
        <v>440291.31999999995</v>
      </c>
      <c r="H52" s="139">
        <f>H46+H51</f>
        <v>57148.32</v>
      </c>
      <c r="I52" s="169">
        <f>I46+I51</f>
        <v>0</v>
      </c>
      <c r="J52" s="101">
        <f>J46+J51</f>
        <v>2413963.64</v>
      </c>
    </row>
    <row r="53" spans="1:13" ht="15.75" x14ac:dyDescent="0.25">
      <c r="A53" s="20"/>
      <c r="B53" s="21">
        <v>453</v>
      </c>
      <c r="C53" s="21"/>
      <c r="D53" s="21" t="s">
        <v>276</v>
      </c>
      <c r="E53" s="77" t="s">
        <v>277</v>
      </c>
      <c r="F53" s="103"/>
      <c r="G53" s="125">
        <v>1603.51</v>
      </c>
      <c r="H53" s="117"/>
      <c r="I53" s="170"/>
      <c r="J53" s="96">
        <f t="shared" si="0"/>
        <v>1603.51</v>
      </c>
    </row>
    <row r="54" spans="1:13" ht="15.75" x14ac:dyDescent="0.25">
      <c r="A54" s="20"/>
      <c r="B54" s="21">
        <v>453</v>
      </c>
      <c r="C54" s="21"/>
      <c r="D54" s="21" t="s">
        <v>207</v>
      </c>
      <c r="E54" s="77" t="s">
        <v>278</v>
      </c>
      <c r="F54" s="103"/>
      <c r="G54" s="125">
        <v>6000</v>
      </c>
      <c r="H54" s="117"/>
      <c r="I54" s="170"/>
      <c r="J54" s="96">
        <f t="shared" si="0"/>
        <v>6000</v>
      </c>
    </row>
    <row r="55" spans="1:13" ht="15.75" x14ac:dyDescent="0.25">
      <c r="A55" s="20"/>
      <c r="B55" s="23">
        <v>453</v>
      </c>
      <c r="C55" s="23"/>
      <c r="D55" s="23" t="s">
        <v>279</v>
      </c>
      <c r="E55" s="78" t="s">
        <v>27</v>
      </c>
      <c r="F55" s="103">
        <f>SUM(F53:F54)</f>
        <v>0</v>
      </c>
      <c r="G55" s="154">
        <f t="shared" ref="G55:J55" si="1">SUM(G53:G54)</f>
        <v>7603.51</v>
      </c>
      <c r="H55" s="116">
        <f t="shared" si="1"/>
        <v>0</v>
      </c>
      <c r="I55" s="170">
        <f t="shared" si="1"/>
        <v>0</v>
      </c>
      <c r="J55" s="103">
        <f t="shared" si="1"/>
        <v>7603.51</v>
      </c>
    </row>
    <row r="56" spans="1:13" ht="15.75" x14ac:dyDescent="0.25">
      <c r="A56" s="20"/>
      <c r="B56" s="23">
        <v>454</v>
      </c>
      <c r="C56" s="23"/>
      <c r="D56" s="23">
        <v>46</v>
      </c>
      <c r="E56" s="78" t="s">
        <v>204</v>
      </c>
      <c r="F56" s="104">
        <v>225027</v>
      </c>
      <c r="G56" s="155">
        <v>78000</v>
      </c>
      <c r="H56" s="140"/>
      <c r="I56" s="171"/>
      <c r="J56" s="104">
        <f>F56+G56+H56-I56</f>
        <v>303027</v>
      </c>
    </row>
    <row r="57" spans="1:13" ht="15.75" x14ac:dyDescent="0.25">
      <c r="A57" s="20"/>
      <c r="B57" s="23">
        <v>456</v>
      </c>
      <c r="C57" s="23"/>
      <c r="D57" s="23">
        <v>71</v>
      </c>
      <c r="E57" s="78" t="s">
        <v>280</v>
      </c>
      <c r="F57" s="103"/>
      <c r="G57" s="154">
        <v>10000</v>
      </c>
      <c r="H57" s="116"/>
      <c r="I57" s="170"/>
      <c r="J57" s="103">
        <f>G57+H57-I57</f>
        <v>10000</v>
      </c>
    </row>
    <row r="58" spans="1:13" ht="47.25" x14ac:dyDescent="0.25">
      <c r="A58" s="25"/>
      <c r="B58" s="26"/>
      <c r="C58" s="26"/>
      <c r="D58" s="121" t="s">
        <v>290</v>
      </c>
      <c r="E58" s="79" t="s">
        <v>28</v>
      </c>
      <c r="F58" s="105">
        <f>F55+F56+F57</f>
        <v>225027</v>
      </c>
      <c r="G58" s="156">
        <f t="shared" ref="G58:J58" si="2">G55+G56+G57</f>
        <v>95603.51</v>
      </c>
      <c r="H58" s="141">
        <f t="shared" si="2"/>
        <v>0</v>
      </c>
      <c r="I58" s="172">
        <f t="shared" si="2"/>
        <v>0</v>
      </c>
      <c r="J58" s="105">
        <f t="shared" si="2"/>
        <v>320630.51</v>
      </c>
    </row>
    <row r="59" spans="1:13" ht="15.75" x14ac:dyDescent="0.25">
      <c r="A59" s="18"/>
      <c r="B59" s="19"/>
      <c r="C59" s="19"/>
      <c r="D59" s="19"/>
      <c r="E59" s="76" t="s">
        <v>239</v>
      </c>
      <c r="F59" s="101">
        <f>F52+F58</f>
        <v>2141551</v>
      </c>
      <c r="G59" s="153">
        <f>G52+G58</f>
        <v>535894.82999999996</v>
      </c>
      <c r="H59" s="139">
        <f>H52+H58</f>
        <v>57148.32</v>
      </c>
      <c r="I59" s="169">
        <f>I52+I58</f>
        <v>0</v>
      </c>
      <c r="J59" s="101">
        <f>J52+J58</f>
        <v>2734594.1500000004</v>
      </c>
    </row>
    <row r="60" spans="1:13" ht="15.75" x14ac:dyDescent="0.25">
      <c r="A60" s="11"/>
      <c r="B60" s="12"/>
      <c r="C60" s="12"/>
      <c r="D60" s="12"/>
      <c r="E60" s="57"/>
      <c r="F60" s="106"/>
      <c r="G60" s="95"/>
      <c r="H60" s="34"/>
      <c r="I60" s="112"/>
      <c r="J60" s="96">
        <f t="shared" si="0"/>
        <v>0</v>
      </c>
    </row>
    <row r="61" spans="1:13" ht="15.75" x14ac:dyDescent="0.25">
      <c r="A61" s="18"/>
      <c r="B61" s="19"/>
      <c r="C61" s="19"/>
      <c r="D61" s="19"/>
      <c r="E61" s="76" t="s">
        <v>240</v>
      </c>
      <c r="F61" s="101">
        <f>F722+F63+F763</f>
        <v>2141551</v>
      </c>
      <c r="G61" s="153">
        <f>G722+G63+G763</f>
        <v>535894.82999999996</v>
      </c>
      <c r="H61" s="139">
        <f>H722+H63+H763</f>
        <v>78473.739999999991</v>
      </c>
      <c r="I61" s="169">
        <f>I722+I63+I763</f>
        <v>21325.42</v>
      </c>
      <c r="J61" s="101">
        <f>J722+J63+J763</f>
        <v>2734594.15</v>
      </c>
    </row>
    <row r="62" spans="1:13" ht="15.75" x14ac:dyDescent="0.25">
      <c r="A62" s="11"/>
      <c r="B62" s="12"/>
      <c r="C62" s="12"/>
      <c r="D62" s="12"/>
      <c r="E62" s="57"/>
      <c r="F62" s="102"/>
      <c r="G62" s="95"/>
      <c r="H62" s="34"/>
      <c r="I62" s="112"/>
      <c r="J62" s="96">
        <f t="shared" si="0"/>
        <v>0</v>
      </c>
    </row>
    <row r="63" spans="1:13" ht="80.45" customHeight="1" x14ac:dyDescent="0.25">
      <c r="A63" s="178"/>
      <c r="B63" s="28"/>
      <c r="C63" s="28"/>
      <c r="D63" s="90" t="s">
        <v>343</v>
      </c>
      <c r="E63" s="80" t="s">
        <v>29</v>
      </c>
      <c r="F63" s="107">
        <f>F704+F701+F678+F674+F661+F652+F633+F590+F374+F371+F363+F359+F346+F187+F181+F65+F585+F270</f>
        <v>1796524</v>
      </c>
      <c r="G63" s="107">
        <f>G704+G701+G678+G674+G661+G652+G633+G590+G374+G371+G363+G359+G346+G187+G181+G65+G585+G270</f>
        <v>388072.12</v>
      </c>
      <c r="H63" s="107">
        <f>H704+H701+H678+H674+H661+H652+H633+H590+H374+H371+H363+H359+H346+H187+H181+H65+H585+H270</f>
        <v>78473.739999999991</v>
      </c>
      <c r="I63" s="107">
        <f>I704+I701+I678+I674+I661+I652+I633+I590+I374+I371+I363+I359+I346+I187+I181+I65+I585+I270</f>
        <v>21325.42</v>
      </c>
      <c r="J63" s="107">
        <f>J704+J701+J678+J674+J661+J652+J633+J590+J374+J371+J363+J359+J346+J187+J181+J65+J585+J270</f>
        <v>2241744.44</v>
      </c>
      <c r="M63" s="114"/>
    </row>
    <row r="64" spans="1:13" ht="15.75" x14ac:dyDescent="0.25">
      <c r="A64" s="11"/>
      <c r="B64" s="12"/>
      <c r="C64" s="12"/>
      <c r="D64" s="12"/>
      <c r="E64" s="57"/>
      <c r="F64" s="102"/>
      <c r="G64" s="95"/>
      <c r="H64" s="34"/>
      <c r="I64" s="112"/>
      <c r="J64" s="96">
        <f t="shared" si="0"/>
        <v>0</v>
      </c>
    </row>
    <row r="65" spans="1:12" ht="41.45" customHeight="1" x14ac:dyDescent="0.25">
      <c r="A65" s="29" t="s">
        <v>30</v>
      </c>
      <c r="B65" s="16"/>
      <c r="C65" s="16"/>
      <c r="D65" s="30" t="s">
        <v>289</v>
      </c>
      <c r="E65" s="74" t="s">
        <v>31</v>
      </c>
      <c r="F65" s="100">
        <f>F173+F106+F76+F66</f>
        <v>932581</v>
      </c>
      <c r="G65" s="135">
        <f>G173+G106+G76+G66</f>
        <v>23546.080000000002</v>
      </c>
      <c r="H65" s="134">
        <f>H173+H106+H76+H66</f>
        <v>9788.34</v>
      </c>
      <c r="I65" s="136">
        <f>I173+I106+I76+I66</f>
        <v>7388.34</v>
      </c>
      <c r="J65" s="100">
        <f>J173+J106+J76+J66</f>
        <v>958527.08000000007</v>
      </c>
    </row>
    <row r="66" spans="1:12" ht="26.25" x14ac:dyDescent="0.25">
      <c r="A66" s="11"/>
      <c r="B66" s="31">
        <v>610</v>
      </c>
      <c r="C66" s="31"/>
      <c r="D66" s="58" t="s">
        <v>242</v>
      </c>
      <c r="E66" s="81" t="s">
        <v>32</v>
      </c>
      <c r="F66" s="68">
        <f t="shared" ref="F66:I66" si="3">F68+F67</f>
        <v>509709</v>
      </c>
      <c r="G66" s="124">
        <f t="shared" si="3"/>
        <v>6684.5499999999993</v>
      </c>
      <c r="H66" s="94">
        <f t="shared" si="3"/>
        <v>0</v>
      </c>
      <c r="I66" s="131">
        <f t="shared" si="3"/>
        <v>0</v>
      </c>
      <c r="J66" s="68">
        <f>F66+G66+H66-I66</f>
        <v>516393.55</v>
      </c>
    </row>
    <row r="67" spans="1:12" ht="15.75" x14ac:dyDescent="0.25">
      <c r="A67" s="11"/>
      <c r="B67" s="31">
        <v>610</v>
      </c>
      <c r="C67" s="31"/>
      <c r="D67" s="31">
        <v>111</v>
      </c>
      <c r="E67" s="81" t="s">
        <v>32</v>
      </c>
      <c r="F67" s="202">
        <v>7700</v>
      </c>
      <c r="G67" s="125">
        <v>18.690000000000001</v>
      </c>
      <c r="H67" s="117"/>
      <c r="I67" s="133"/>
      <c r="J67" s="202">
        <f>F67+G67+H67-I67</f>
        <v>7718.69</v>
      </c>
    </row>
    <row r="68" spans="1:12" ht="15.75" x14ac:dyDescent="0.25">
      <c r="A68" s="11"/>
      <c r="B68" s="31">
        <v>610</v>
      </c>
      <c r="C68" s="12"/>
      <c r="D68" s="32" t="s">
        <v>241</v>
      </c>
      <c r="E68" s="81" t="s">
        <v>32</v>
      </c>
      <c r="F68" s="67">
        <f>F73+F72+F71+F69+F70+F74+F75</f>
        <v>502009</v>
      </c>
      <c r="G68" s="125">
        <f>G73+G72+G71+G69+G70+G74+G75</f>
        <v>6665.86</v>
      </c>
      <c r="H68" s="117">
        <f>H73+H72+H71+H69+H70+H74+H75</f>
        <v>0</v>
      </c>
      <c r="I68" s="133">
        <f>I73+I72+I71+I69+I70+I74+I75</f>
        <v>0</v>
      </c>
      <c r="J68" s="96">
        <f>F68+G68+H68-I68</f>
        <v>508674.86</v>
      </c>
    </row>
    <row r="69" spans="1:12" ht="15.75" x14ac:dyDescent="0.25">
      <c r="A69" s="11"/>
      <c r="B69" s="12">
        <v>611</v>
      </c>
      <c r="C69" s="12"/>
      <c r="D69" s="12">
        <v>41</v>
      </c>
      <c r="E69" s="57" t="s">
        <v>33</v>
      </c>
      <c r="F69" s="67">
        <v>374753</v>
      </c>
      <c r="G69" s="125">
        <v>-7826.14</v>
      </c>
      <c r="H69" s="34"/>
      <c r="I69" s="133"/>
      <c r="J69" s="96">
        <f>F69+G69+H69-I69</f>
        <v>366926.86</v>
      </c>
    </row>
    <row r="70" spans="1:12" ht="15.75" x14ac:dyDescent="0.25">
      <c r="A70" s="11"/>
      <c r="B70" s="12">
        <v>611</v>
      </c>
      <c r="C70" s="12"/>
      <c r="D70" s="12" t="s">
        <v>20</v>
      </c>
      <c r="E70" s="57" t="s">
        <v>33</v>
      </c>
      <c r="F70" s="67"/>
      <c r="G70" s="125"/>
      <c r="H70" s="34"/>
      <c r="I70" s="112"/>
      <c r="J70" s="96">
        <f t="shared" si="0"/>
        <v>0</v>
      </c>
    </row>
    <row r="71" spans="1:12" ht="15.75" x14ac:dyDescent="0.25">
      <c r="A71" s="11"/>
      <c r="B71" s="12">
        <v>612</v>
      </c>
      <c r="C71" s="12">
        <v>612001</v>
      </c>
      <c r="D71" s="12">
        <v>41</v>
      </c>
      <c r="E71" s="57" t="s">
        <v>34</v>
      </c>
      <c r="F71" s="67">
        <v>111976</v>
      </c>
      <c r="G71" s="125">
        <v>-15500</v>
      </c>
      <c r="H71" s="34"/>
      <c r="I71" s="133"/>
      <c r="J71" s="96">
        <f t="shared" si="0"/>
        <v>96476</v>
      </c>
    </row>
    <row r="72" spans="1:12" ht="15.75" x14ac:dyDescent="0.25">
      <c r="A72" s="11"/>
      <c r="B72" s="12">
        <v>612</v>
      </c>
      <c r="C72" s="12">
        <v>612002</v>
      </c>
      <c r="D72" s="12">
        <v>41</v>
      </c>
      <c r="E72" s="57" t="s">
        <v>35</v>
      </c>
      <c r="F72" s="67">
        <v>5280</v>
      </c>
      <c r="G72" s="125">
        <v>-1500</v>
      </c>
      <c r="H72" s="34"/>
      <c r="I72" s="133"/>
      <c r="J72" s="96">
        <f t="shared" si="0"/>
        <v>3780</v>
      </c>
      <c r="L72">
        <v>7719</v>
      </c>
    </row>
    <row r="73" spans="1:12" ht="15.75" x14ac:dyDescent="0.25">
      <c r="A73" s="11"/>
      <c r="B73" s="12">
        <v>614</v>
      </c>
      <c r="C73" s="12"/>
      <c r="D73" s="12">
        <v>41</v>
      </c>
      <c r="E73" s="57" t="s">
        <v>36</v>
      </c>
      <c r="F73" s="67">
        <v>10000</v>
      </c>
      <c r="G73" s="125">
        <v>22199</v>
      </c>
      <c r="H73" s="117"/>
      <c r="I73" s="112"/>
      <c r="J73" s="96">
        <f t="shared" si="0"/>
        <v>32199</v>
      </c>
      <c r="L73">
        <v>365434</v>
      </c>
    </row>
    <row r="74" spans="1:12" ht="15.75" x14ac:dyDescent="0.25">
      <c r="A74" s="11"/>
      <c r="B74" s="12">
        <v>614</v>
      </c>
      <c r="C74" s="12"/>
      <c r="D74" s="12">
        <v>111</v>
      </c>
      <c r="E74" s="57" t="s">
        <v>36</v>
      </c>
      <c r="F74" s="190"/>
      <c r="G74" s="125">
        <v>7070</v>
      </c>
      <c r="H74" s="117"/>
      <c r="I74" s="112"/>
      <c r="J74" s="190">
        <f t="shared" si="0"/>
        <v>7070</v>
      </c>
      <c r="L74">
        <f>SUM(L72:L73)</f>
        <v>373153</v>
      </c>
    </row>
    <row r="75" spans="1:12" ht="15.75" x14ac:dyDescent="0.25">
      <c r="A75" s="11"/>
      <c r="B75" s="12">
        <v>614</v>
      </c>
      <c r="C75" s="12"/>
      <c r="D75" s="12" t="s">
        <v>24</v>
      </c>
      <c r="E75" s="57" t="s">
        <v>36</v>
      </c>
      <c r="F75" s="99"/>
      <c r="G75" s="125">
        <v>2223</v>
      </c>
      <c r="H75" s="117"/>
      <c r="I75" s="112"/>
      <c r="J75" s="99">
        <f t="shared" si="0"/>
        <v>2223</v>
      </c>
    </row>
    <row r="76" spans="1:12" ht="31.5" x14ac:dyDescent="0.25">
      <c r="A76" s="11"/>
      <c r="B76" s="31">
        <v>620</v>
      </c>
      <c r="C76" s="31"/>
      <c r="D76" s="32" t="s">
        <v>242</v>
      </c>
      <c r="E76" s="81" t="s">
        <v>37</v>
      </c>
      <c r="F76" s="68">
        <f>F87+F77</f>
        <v>209117</v>
      </c>
      <c r="G76" s="124">
        <f>G87+G77</f>
        <v>-527.05000000000018</v>
      </c>
      <c r="H76" s="94">
        <f>H87+H77</f>
        <v>1000</v>
      </c>
      <c r="I76" s="131">
        <f>I87+I77</f>
        <v>1000</v>
      </c>
      <c r="J76" s="68">
        <f>F76+G76+H76-I76</f>
        <v>208589.95</v>
      </c>
    </row>
    <row r="77" spans="1:12" ht="15.75" x14ac:dyDescent="0.25">
      <c r="A77" s="11"/>
      <c r="B77" s="31">
        <v>620</v>
      </c>
      <c r="C77" s="31"/>
      <c r="D77" s="31">
        <v>41</v>
      </c>
      <c r="E77" s="81" t="s">
        <v>37</v>
      </c>
      <c r="F77" s="68">
        <f>SUM(F78:F86)</f>
        <v>209117</v>
      </c>
      <c r="G77" s="124">
        <f t="shared" ref="G77:J77" si="4">SUM(G78:G86)</f>
        <v>-3775.05</v>
      </c>
      <c r="H77" s="94">
        <f t="shared" si="4"/>
        <v>1000</v>
      </c>
      <c r="I77" s="131">
        <f t="shared" si="4"/>
        <v>1000</v>
      </c>
      <c r="J77" s="68">
        <f t="shared" si="4"/>
        <v>205341.95</v>
      </c>
    </row>
    <row r="78" spans="1:12" ht="15.75" x14ac:dyDescent="0.25">
      <c r="A78" s="11"/>
      <c r="B78" s="12">
        <v>621</v>
      </c>
      <c r="C78" s="12"/>
      <c r="D78" s="12">
        <v>41</v>
      </c>
      <c r="E78" s="57" t="s">
        <v>38</v>
      </c>
      <c r="F78" s="67">
        <v>30000</v>
      </c>
      <c r="G78" s="125">
        <v>-643.72</v>
      </c>
      <c r="H78" s="34"/>
      <c r="I78" s="133">
        <v>1000</v>
      </c>
      <c r="J78" s="96">
        <f t="shared" si="0"/>
        <v>28356.28</v>
      </c>
      <c r="L78">
        <v>32199</v>
      </c>
    </row>
    <row r="79" spans="1:12" ht="15.75" x14ac:dyDescent="0.25">
      <c r="A79" s="11"/>
      <c r="B79" s="12">
        <v>623</v>
      </c>
      <c r="C79" s="12"/>
      <c r="D79" s="12">
        <v>41</v>
      </c>
      <c r="E79" s="57" t="s">
        <v>39</v>
      </c>
      <c r="F79" s="67">
        <v>27001</v>
      </c>
      <c r="G79" s="125">
        <v>-436</v>
      </c>
      <c r="H79" s="117">
        <v>1000</v>
      </c>
      <c r="I79" s="133"/>
      <c r="J79" s="96">
        <f t="shared" si="0"/>
        <v>27565</v>
      </c>
      <c r="L79">
        <v>7070</v>
      </c>
    </row>
    <row r="80" spans="1:12" ht="15.75" x14ac:dyDescent="0.25">
      <c r="A80" s="11"/>
      <c r="B80" s="12">
        <v>625</v>
      </c>
      <c r="C80" s="12">
        <v>625001</v>
      </c>
      <c r="D80" s="12">
        <v>41</v>
      </c>
      <c r="E80" s="57" t="s">
        <v>40</v>
      </c>
      <c r="F80" s="67">
        <v>7980</v>
      </c>
      <c r="G80" s="125">
        <v>-151.28</v>
      </c>
      <c r="H80" s="34"/>
      <c r="I80" s="133"/>
      <c r="J80" s="96">
        <f t="shared" si="0"/>
        <v>7828.72</v>
      </c>
      <c r="L80">
        <v>2223</v>
      </c>
    </row>
    <row r="81" spans="1:12" ht="15.75" x14ac:dyDescent="0.25">
      <c r="A81" s="33"/>
      <c r="B81" s="12"/>
      <c r="C81" s="12">
        <v>625002</v>
      </c>
      <c r="D81" s="12">
        <v>41</v>
      </c>
      <c r="E81" s="57" t="s">
        <v>41</v>
      </c>
      <c r="F81" s="67">
        <v>79801</v>
      </c>
      <c r="G81" s="125">
        <v>-1511.62</v>
      </c>
      <c r="H81" s="34"/>
      <c r="I81" s="133"/>
      <c r="J81" s="96">
        <f t="shared" si="0"/>
        <v>78289.38</v>
      </c>
      <c r="L81">
        <f>SUM(L78:L80)</f>
        <v>41492</v>
      </c>
    </row>
    <row r="82" spans="1:12" ht="15.75" x14ac:dyDescent="0.25">
      <c r="A82" s="33"/>
      <c r="B82" s="12"/>
      <c r="C82" s="12">
        <v>625003</v>
      </c>
      <c r="D82" s="12">
        <v>41</v>
      </c>
      <c r="E82" s="57" t="s">
        <v>42</v>
      </c>
      <c r="F82" s="67">
        <v>4560</v>
      </c>
      <c r="G82" s="125">
        <v>-85.58</v>
      </c>
      <c r="H82" s="34"/>
      <c r="I82" s="133"/>
      <c r="J82" s="96">
        <f t="shared" si="0"/>
        <v>4474.42</v>
      </c>
      <c r="L82">
        <v>10500</v>
      </c>
    </row>
    <row r="83" spans="1:12" ht="15.75" x14ac:dyDescent="0.25">
      <c r="A83" s="33"/>
      <c r="B83" s="12"/>
      <c r="C83" s="12">
        <v>625004</v>
      </c>
      <c r="D83" s="12">
        <v>41</v>
      </c>
      <c r="E83" s="57" t="s">
        <v>43</v>
      </c>
      <c r="F83" s="67">
        <v>17100</v>
      </c>
      <c r="G83" s="125">
        <v>-324.38</v>
      </c>
      <c r="H83" s="34"/>
      <c r="I83" s="133"/>
      <c r="J83" s="96">
        <f t="shared" si="0"/>
        <v>16775.62</v>
      </c>
      <c r="L83">
        <f>SUM(L81:L82)</f>
        <v>51992</v>
      </c>
    </row>
    <row r="84" spans="1:12" ht="15.75" x14ac:dyDescent="0.25">
      <c r="A84" s="33"/>
      <c r="B84" s="12"/>
      <c r="C84" s="12">
        <v>625005</v>
      </c>
      <c r="D84" s="12">
        <v>41</v>
      </c>
      <c r="E84" s="57" t="s">
        <v>44</v>
      </c>
      <c r="F84" s="67">
        <v>5700</v>
      </c>
      <c r="G84" s="125">
        <v>-108.46</v>
      </c>
      <c r="H84" s="34"/>
      <c r="I84" s="133"/>
      <c r="J84" s="96">
        <f t="shared" si="0"/>
        <v>5591.54</v>
      </c>
      <c r="L84">
        <v>14808</v>
      </c>
    </row>
    <row r="85" spans="1:12" ht="15.75" x14ac:dyDescent="0.25">
      <c r="A85" s="33"/>
      <c r="B85" s="12"/>
      <c r="C85" s="12">
        <v>625007</v>
      </c>
      <c r="D85" s="12">
        <v>41</v>
      </c>
      <c r="E85" s="57" t="s">
        <v>45</v>
      </c>
      <c r="F85" s="67">
        <v>27075</v>
      </c>
      <c r="G85" s="125">
        <v>-514.01</v>
      </c>
      <c r="H85" s="34"/>
      <c r="I85" s="133"/>
      <c r="J85" s="96">
        <f t="shared" si="0"/>
        <v>26560.99</v>
      </c>
      <c r="L85">
        <f>L83-L84</f>
        <v>37184</v>
      </c>
    </row>
    <row r="86" spans="1:12" ht="15.75" x14ac:dyDescent="0.25">
      <c r="A86" s="33"/>
      <c r="B86" s="12">
        <v>627</v>
      </c>
      <c r="C86" s="12"/>
      <c r="D86" s="12">
        <v>41</v>
      </c>
      <c r="E86" s="73" t="s">
        <v>46</v>
      </c>
      <c r="F86" s="67">
        <v>9900</v>
      </c>
      <c r="G86" s="125"/>
      <c r="H86" s="34"/>
      <c r="I86" s="112"/>
      <c r="J86" s="96">
        <f t="shared" si="0"/>
        <v>9900</v>
      </c>
      <c r="L86">
        <v>17500</v>
      </c>
    </row>
    <row r="87" spans="1:12" ht="15.75" x14ac:dyDescent="0.25">
      <c r="A87" s="33"/>
      <c r="B87" s="31">
        <v>620</v>
      </c>
      <c r="C87" s="31"/>
      <c r="D87" s="31" t="s">
        <v>368</v>
      </c>
      <c r="E87" s="81" t="s">
        <v>37</v>
      </c>
      <c r="F87" s="68">
        <f>F88+F97</f>
        <v>0</v>
      </c>
      <c r="G87" s="124">
        <f t="shared" ref="G87:J87" si="5">G88+G97</f>
        <v>3248</v>
      </c>
      <c r="H87" s="94">
        <f t="shared" si="5"/>
        <v>0</v>
      </c>
      <c r="I87" s="131">
        <f t="shared" si="5"/>
        <v>0</v>
      </c>
      <c r="J87" s="68">
        <f t="shared" si="5"/>
        <v>3248</v>
      </c>
    </row>
    <row r="88" spans="1:12" ht="15.75" x14ac:dyDescent="0.25">
      <c r="A88" s="33"/>
      <c r="B88" s="31">
        <v>620</v>
      </c>
      <c r="C88" s="31"/>
      <c r="D88" s="31">
        <v>111</v>
      </c>
      <c r="E88" s="81" t="s">
        <v>37</v>
      </c>
      <c r="F88" s="201">
        <f>SUM(F89:F96)</f>
        <v>0</v>
      </c>
      <c r="G88" s="124">
        <f>SUM(G89:G96)</f>
        <v>2471</v>
      </c>
      <c r="H88" s="94">
        <f>SUM(H89:H96)</f>
        <v>0</v>
      </c>
      <c r="I88" s="133">
        <f>SUM(I89:I96)</f>
        <v>0</v>
      </c>
      <c r="J88" s="201">
        <f>SUM(J89:J96)</f>
        <v>2471</v>
      </c>
      <c r="L88" s="204">
        <f>L85-L86</f>
        <v>19684</v>
      </c>
    </row>
    <row r="89" spans="1:12" ht="15.75" x14ac:dyDescent="0.25">
      <c r="A89" s="33"/>
      <c r="B89" s="12">
        <v>621</v>
      </c>
      <c r="C89" s="12"/>
      <c r="D89" s="12">
        <v>111</v>
      </c>
      <c r="E89" s="57" t="s">
        <v>38</v>
      </c>
      <c r="F89" s="67"/>
      <c r="G89" s="93">
        <v>375</v>
      </c>
      <c r="H89" s="93"/>
      <c r="I89" s="112"/>
      <c r="J89" s="96">
        <f t="shared" si="0"/>
        <v>375</v>
      </c>
    </row>
    <row r="90" spans="1:12" ht="15.75" x14ac:dyDescent="0.25">
      <c r="A90" s="33"/>
      <c r="B90" s="12">
        <v>623</v>
      </c>
      <c r="C90" s="12"/>
      <c r="D90" s="12">
        <v>111</v>
      </c>
      <c r="E90" s="57" t="s">
        <v>39</v>
      </c>
      <c r="F90" s="67"/>
      <c r="G90" s="93">
        <v>332</v>
      </c>
      <c r="H90" s="93"/>
      <c r="I90" s="112"/>
      <c r="J90" s="96">
        <f t="shared" si="0"/>
        <v>332</v>
      </c>
    </row>
    <row r="91" spans="1:12" ht="15.75" x14ac:dyDescent="0.25">
      <c r="A91" s="33"/>
      <c r="B91" s="12">
        <v>625</v>
      </c>
      <c r="C91" s="12">
        <v>625001</v>
      </c>
      <c r="D91" s="12">
        <v>111</v>
      </c>
      <c r="E91" s="57" t="s">
        <v>40</v>
      </c>
      <c r="F91" s="67"/>
      <c r="G91" s="93">
        <v>99</v>
      </c>
      <c r="H91" s="93"/>
      <c r="I91" s="112"/>
      <c r="J91" s="96">
        <f t="shared" si="0"/>
        <v>99</v>
      </c>
    </row>
    <row r="92" spans="1:12" ht="15.75" x14ac:dyDescent="0.25">
      <c r="A92" s="33"/>
      <c r="B92" s="12"/>
      <c r="C92" s="12">
        <v>625002</v>
      </c>
      <c r="D92" s="12">
        <v>111</v>
      </c>
      <c r="E92" s="57" t="s">
        <v>41</v>
      </c>
      <c r="F92" s="67"/>
      <c r="G92" s="93">
        <v>990</v>
      </c>
      <c r="H92" s="93"/>
      <c r="I92" s="112"/>
      <c r="J92" s="96">
        <f t="shared" si="0"/>
        <v>990</v>
      </c>
    </row>
    <row r="93" spans="1:12" ht="15.75" x14ac:dyDescent="0.25">
      <c r="A93" s="33"/>
      <c r="B93" s="12"/>
      <c r="C93" s="12">
        <v>625003</v>
      </c>
      <c r="D93" s="12">
        <v>111</v>
      </c>
      <c r="E93" s="57" t="s">
        <v>42</v>
      </c>
      <c r="F93" s="67"/>
      <c r="G93" s="93">
        <v>56</v>
      </c>
      <c r="H93" s="93"/>
      <c r="I93" s="112"/>
      <c r="J93" s="96">
        <f t="shared" si="0"/>
        <v>56</v>
      </c>
    </row>
    <row r="94" spans="1:12" ht="15.75" x14ac:dyDescent="0.25">
      <c r="A94" s="33"/>
      <c r="B94" s="12"/>
      <c r="C94" s="12">
        <v>625004</v>
      </c>
      <c r="D94" s="12">
        <v>111</v>
      </c>
      <c r="E94" s="57" t="s">
        <v>43</v>
      </c>
      <c r="F94" s="67"/>
      <c r="G94" s="93">
        <v>212</v>
      </c>
      <c r="H94" s="93"/>
      <c r="I94" s="112"/>
      <c r="J94" s="96">
        <f t="shared" si="0"/>
        <v>212</v>
      </c>
    </row>
    <row r="95" spans="1:12" ht="15.75" x14ac:dyDescent="0.25">
      <c r="A95" s="33"/>
      <c r="B95" s="12"/>
      <c r="C95" s="12">
        <v>625005</v>
      </c>
      <c r="D95" s="12">
        <v>111</v>
      </c>
      <c r="E95" s="57" t="s">
        <v>44</v>
      </c>
      <c r="F95" s="67"/>
      <c r="G95" s="93">
        <v>71</v>
      </c>
      <c r="H95" s="93"/>
      <c r="I95" s="112"/>
      <c r="J95" s="96">
        <f t="shared" si="0"/>
        <v>71</v>
      </c>
    </row>
    <row r="96" spans="1:12" ht="15.75" x14ac:dyDescent="0.25">
      <c r="A96" s="33"/>
      <c r="B96" s="12"/>
      <c r="C96" s="12">
        <v>625007</v>
      </c>
      <c r="D96" s="12">
        <v>111</v>
      </c>
      <c r="E96" s="57" t="s">
        <v>45</v>
      </c>
      <c r="F96" s="67"/>
      <c r="G96" s="93">
        <v>336</v>
      </c>
      <c r="H96" s="93"/>
      <c r="I96" s="112"/>
      <c r="J96" s="96">
        <f t="shared" si="0"/>
        <v>336</v>
      </c>
    </row>
    <row r="97" spans="1:10" ht="15.75" x14ac:dyDescent="0.25">
      <c r="A97" s="33"/>
      <c r="B97" s="31">
        <v>620</v>
      </c>
      <c r="C97" s="31"/>
      <c r="D97" s="31" t="s">
        <v>24</v>
      </c>
      <c r="E97" s="81" t="s">
        <v>37</v>
      </c>
      <c r="F97" s="99">
        <f>SUM(F98:F105)</f>
        <v>0</v>
      </c>
      <c r="G97" s="124">
        <f>SUM(G98:G105)</f>
        <v>777</v>
      </c>
      <c r="H97" s="94">
        <f>SUM(H98:H105)</f>
        <v>0</v>
      </c>
      <c r="I97" s="131">
        <f>SUM(I98:I105)</f>
        <v>0</v>
      </c>
      <c r="J97" s="99">
        <f>SUM(J98:J105)</f>
        <v>777</v>
      </c>
    </row>
    <row r="98" spans="1:10" ht="15.75" x14ac:dyDescent="0.25">
      <c r="A98" s="33"/>
      <c r="B98" s="12">
        <v>621</v>
      </c>
      <c r="C98" s="12"/>
      <c r="D98" s="12" t="s">
        <v>24</v>
      </c>
      <c r="E98" s="57" t="s">
        <v>38</v>
      </c>
      <c r="F98" s="67"/>
      <c r="G98" s="93">
        <v>118</v>
      </c>
      <c r="H98" s="93"/>
      <c r="I98" s="112"/>
      <c r="J98" s="96">
        <f t="shared" si="0"/>
        <v>118</v>
      </c>
    </row>
    <row r="99" spans="1:10" ht="15.75" x14ac:dyDescent="0.25">
      <c r="A99" s="33"/>
      <c r="B99" s="12">
        <v>623</v>
      </c>
      <c r="C99" s="12"/>
      <c r="D99" s="12" t="s">
        <v>24</v>
      </c>
      <c r="E99" s="57" t="s">
        <v>39</v>
      </c>
      <c r="F99" s="67"/>
      <c r="G99" s="93">
        <v>104</v>
      </c>
      <c r="H99" s="93"/>
      <c r="I99" s="112"/>
      <c r="J99" s="96">
        <f t="shared" si="0"/>
        <v>104</v>
      </c>
    </row>
    <row r="100" spans="1:10" ht="15.75" x14ac:dyDescent="0.25">
      <c r="A100" s="33"/>
      <c r="B100" s="12">
        <v>625</v>
      </c>
      <c r="C100" s="12">
        <v>625001</v>
      </c>
      <c r="D100" s="12" t="s">
        <v>24</v>
      </c>
      <c r="E100" s="57" t="s">
        <v>40</v>
      </c>
      <c r="F100" s="67"/>
      <c r="G100" s="93">
        <v>31</v>
      </c>
      <c r="H100" s="93"/>
      <c r="I100" s="112"/>
      <c r="J100" s="96">
        <f t="shared" si="0"/>
        <v>31</v>
      </c>
    </row>
    <row r="101" spans="1:10" ht="15.75" x14ac:dyDescent="0.25">
      <c r="A101" s="33"/>
      <c r="B101" s="12"/>
      <c r="C101" s="12">
        <v>625002</v>
      </c>
      <c r="D101" s="12" t="s">
        <v>24</v>
      </c>
      <c r="E101" s="57" t="s">
        <v>41</v>
      </c>
      <c r="F101" s="67"/>
      <c r="G101" s="93">
        <v>311</v>
      </c>
      <c r="H101" s="93"/>
      <c r="I101" s="112"/>
      <c r="J101" s="96">
        <f t="shared" si="0"/>
        <v>311</v>
      </c>
    </row>
    <row r="102" spans="1:10" ht="15.75" x14ac:dyDescent="0.25">
      <c r="A102" s="33"/>
      <c r="B102" s="12"/>
      <c r="C102" s="12">
        <v>625003</v>
      </c>
      <c r="D102" s="12" t="s">
        <v>24</v>
      </c>
      <c r="E102" s="57" t="s">
        <v>42</v>
      </c>
      <c r="F102" s="67"/>
      <c r="G102" s="93">
        <v>18</v>
      </c>
      <c r="H102" s="93"/>
      <c r="I102" s="112"/>
      <c r="J102" s="96">
        <f t="shared" si="0"/>
        <v>18</v>
      </c>
    </row>
    <row r="103" spans="1:10" ht="15.75" x14ac:dyDescent="0.25">
      <c r="A103" s="33"/>
      <c r="B103" s="12"/>
      <c r="C103" s="12">
        <v>625004</v>
      </c>
      <c r="D103" s="12" t="s">
        <v>24</v>
      </c>
      <c r="E103" s="57" t="s">
        <v>43</v>
      </c>
      <c r="F103" s="67"/>
      <c r="G103" s="93">
        <v>67</v>
      </c>
      <c r="H103" s="93"/>
      <c r="I103" s="112"/>
      <c r="J103" s="96">
        <f t="shared" si="0"/>
        <v>67</v>
      </c>
    </row>
    <row r="104" spans="1:10" ht="15.75" x14ac:dyDescent="0.25">
      <c r="A104" s="33"/>
      <c r="B104" s="12"/>
      <c r="C104" s="12">
        <v>625005</v>
      </c>
      <c r="D104" s="12" t="s">
        <v>24</v>
      </c>
      <c r="E104" s="57" t="s">
        <v>44</v>
      </c>
      <c r="F104" s="67"/>
      <c r="G104" s="93">
        <v>22</v>
      </c>
      <c r="H104" s="93"/>
      <c r="I104" s="112"/>
      <c r="J104" s="96">
        <f t="shared" si="0"/>
        <v>22</v>
      </c>
    </row>
    <row r="105" spans="1:10" ht="15.75" x14ac:dyDescent="0.25">
      <c r="A105" s="33"/>
      <c r="B105" s="12"/>
      <c r="C105" s="12">
        <v>625007</v>
      </c>
      <c r="D105" s="12" t="s">
        <v>24</v>
      </c>
      <c r="E105" s="57" t="s">
        <v>45</v>
      </c>
      <c r="F105" s="67"/>
      <c r="G105" s="93">
        <v>106</v>
      </c>
      <c r="H105" s="93"/>
      <c r="I105" s="112"/>
      <c r="J105" s="96">
        <f t="shared" si="0"/>
        <v>106</v>
      </c>
    </row>
    <row r="106" spans="1:10" ht="46.5" customHeight="1" x14ac:dyDescent="0.25">
      <c r="A106" s="33"/>
      <c r="B106" s="31">
        <v>630</v>
      </c>
      <c r="C106" s="31"/>
      <c r="D106" s="58" t="s">
        <v>305</v>
      </c>
      <c r="E106" s="82" t="s">
        <v>47</v>
      </c>
      <c r="F106" s="69">
        <f>F151+F146+F139+F134+F118+F110+F107</f>
        <v>180255</v>
      </c>
      <c r="G106" s="126">
        <f>G151+G146+G139+G134+G118+G110+G107</f>
        <v>28492.79</v>
      </c>
      <c r="H106" s="120">
        <f>H151+H146+H139+H134+H118+H110+H107</f>
        <v>8788.34</v>
      </c>
      <c r="I106" s="132">
        <f>I151+I146+I139+I134+I118+I110+I107</f>
        <v>1137</v>
      </c>
      <c r="J106" s="69">
        <f>J151+J146+J139+J134+J118+J110+J107</f>
        <v>216399.13</v>
      </c>
    </row>
    <row r="107" spans="1:10" ht="15.75" x14ac:dyDescent="0.25">
      <c r="A107" s="33"/>
      <c r="B107" s="31">
        <v>631</v>
      </c>
      <c r="C107" s="31"/>
      <c r="D107" s="31">
        <v>41</v>
      </c>
      <c r="E107" s="81" t="s">
        <v>48</v>
      </c>
      <c r="F107" s="69">
        <f t="shared" ref="F107:J107" si="6">SUM(F108+F109)</f>
        <v>1280</v>
      </c>
      <c r="G107" s="126">
        <f t="shared" si="6"/>
        <v>0</v>
      </c>
      <c r="H107" s="120">
        <f t="shared" si="6"/>
        <v>0</v>
      </c>
      <c r="I107" s="132">
        <f t="shared" si="6"/>
        <v>0</v>
      </c>
      <c r="J107" s="69">
        <f t="shared" si="6"/>
        <v>1280</v>
      </c>
    </row>
    <row r="108" spans="1:10" ht="15.75" x14ac:dyDescent="0.25">
      <c r="A108" s="33"/>
      <c r="B108" s="12">
        <v>631</v>
      </c>
      <c r="C108" s="12">
        <v>631001</v>
      </c>
      <c r="D108" s="12">
        <v>41</v>
      </c>
      <c r="E108" s="57" t="s">
        <v>49</v>
      </c>
      <c r="F108" s="67">
        <v>1280</v>
      </c>
      <c r="G108" s="95"/>
      <c r="H108" s="34"/>
      <c r="I108" s="112"/>
      <c r="J108" s="96">
        <f t="shared" si="0"/>
        <v>1280</v>
      </c>
    </row>
    <row r="109" spans="1:10" ht="15.75" x14ac:dyDescent="0.25">
      <c r="A109" s="33"/>
      <c r="B109" s="12"/>
      <c r="C109" s="12">
        <v>631002</v>
      </c>
      <c r="D109" s="12">
        <v>41</v>
      </c>
      <c r="E109" s="57" t="s">
        <v>223</v>
      </c>
      <c r="F109" s="67"/>
      <c r="G109" s="95"/>
      <c r="H109" s="34"/>
      <c r="I109" s="112"/>
      <c r="J109" s="96">
        <f t="shared" si="0"/>
        <v>0</v>
      </c>
    </row>
    <row r="110" spans="1:10" ht="26.25" x14ac:dyDescent="0.25">
      <c r="A110" s="33"/>
      <c r="B110" s="31">
        <v>632</v>
      </c>
      <c r="C110" s="31"/>
      <c r="D110" s="58" t="s">
        <v>306</v>
      </c>
      <c r="E110" s="81" t="s">
        <v>50</v>
      </c>
      <c r="F110" s="69">
        <f>SUM(F111:F117)</f>
        <v>33898</v>
      </c>
      <c r="G110" s="126">
        <f t="shared" ref="G110:J110" si="7">SUM(G111:G117)</f>
        <v>7843.07</v>
      </c>
      <c r="H110" s="120">
        <f t="shared" si="7"/>
        <v>0</v>
      </c>
      <c r="I110" s="132">
        <f t="shared" si="7"/>
        <v>0</v>
      </c>
      <c r="J110" s="69">
        <f t="shared" si="7"/>
        <v>41741.07</v>
      </c>
    </row>
    <row r="111" spans="1:10" ht="15.75" x14ac:dyDescent="0.25">
      <c r="A111" s="33"/>
      <c r="B111" s="12"/>
      <c r="C111" s="12">
        <v>632001</v>
      </c>
      <c r="D111" s="12">
        <v>41</v>
      </c>
      <c r="E111" s="57" t="s">
        <v>51</v>
      </c>
      <c r="F111" s="67">
        <v>17000</v>
      </c>
      <c r="G111" s="125">
        <v>2725</v>
      </c>
      <c r="H111" s="93"/>
      <c r="I111" s="113"/>
      <c r="J111" s="96">
        <f t="shared" si="0"/>
        <v>19725</v>
      </c>
    </row>
    <row r="112" spans="1:10" ht="15.75" x14ac:dyDescent="0.25">
      <c r="A112" s="33"/>
      <c r="B112" s="12"/>
      <c r="C112" s="12">
        <v>632001</v>
      </c>
      <c r="D112" s="12" t="s">
        <v>24</v>
      </c>
      <c r="E112" s="57" t="s">
        <v>51</v>
      </c>
      <c r="F112" s="99">
        <v>3000</v>
      </c>
      <c r="G112" s="125">
        <v>-3000</v>
      </c>
      <c r="H112" s="34"/>
      <c r="I112" s="113"/>
      <c r="J112" s="99">
        <f t="shared" si="0"/>
        <v>0</v>
      </c>
    </row>
    <row r="113" spans="1:10" ht="15.75" x14ac:dyDescent="0.25">
      <c r="A113" s="33"/>
      <c r="B113" s="12"/>
      <c r="C113" s="12">
        <v>632001</v>
      </c>
      <c r="D113" s="12">
        <v>111</v>
      </c>
      <c r="E113" s="57" t="s">
        <v>51</v>
      </c>
      <c r="F113" s="190"/>
      <c r="G113" s="125">
        <v>8614.07</v>
      </c>
      <c r="H113" s="117"/>
      <c r="I113" s="113"/>
      <c r="J113" s="190">
        <f t="shared" si="0"/>
        <v>8614.07</v>
      </c>
    </row>
    <row r="114" spans="1:10" ht="15.75" x14ac:dyDescent="0.25">
      <c r="A114" s="33"/>
      <c r="B114" s="12"/>
      <c r="C114" s="12">
        <v>632002</v>
      </c>
      <c r="D114" s="12">
        <v>41</v>
      </c>
      <c r="E114" s="57" t="s">
        <v>52</v>
      </c>
      <c r="F114" s="67">
        <v>6000</v>
      </c>
      <c r="G114" s="125">
        <v>-2496</v>
      </c>
      <c r="H114" s="34"/>
      <c r="I114" s="113"/>
      <c r="J114" s="96">
        <f t="shared" si="0"/>
        <v>3504</v>
      </c>
    </row>
    <row r="115" spans="1:10" ht="15.75" x14ac:dyDescent="0.25">
      <c r="A115" s="33"/>
      <c r="B115" s="12"/>
      <c r="C115" s="12">
        <v>632003</v>
      </c>
      <c r="D115" s="12">
        <v>41</v>
      </c>
      <c r="E115" s="57" t="s">
        <v>53</v>
      </c>
      <c r="F115" s="67">
        <v>3000</v>
      </c>
      <c r="G115" s="95"/>
      <c r="H115" s="34"/>
      <c r="I115" s="112"/>
      <c r="J115" s="96">
        <f t="shared" si="0"/>
        <v>3000</v>
      </c>
    </row>
    <row r="116" spans="1:10" ht="15.75" x14ac:dyDescent="0.25">
      <c r="A116" s="33"/>
      <c r="B116" s="12"/>
      <c r="C116" s="12">
        <v>632004</v>
      </c>
      <c r="D116" s="12">
        <v>41</v>
      </c>
      <c r="E116" s="57" t="s">
        <v>54</v>
      </c>
      <c r="F116" s="67">
        <v>898</v>
      </c>
      <c r="G116" s="95"/>
      <c r="H116" s="34"/>
      <c r="I116" s="112"/>
      <c r="J116" s="96">
        <f t="shared" ref="J116:J191" si="8">F116+G116+H116-I116</f>
        <v>898</v>
      </c>
    </row>
    <row r="117" spans="1:10" ht="15.75" x14ac:dyDescent="0.25">
      <c r="A117" s="33"/>
      <c r="B117" s="12"/>
      <c r="C117" s="12">
        <v>632005</v>
      </c>
      <c r="D117" s="12">
        <v>41</v>
      </c>
      <c r="E117" s="57" t="s">
        <v>55</v>
      </c>
      <c r="F117" s="67">
        <v>4000</v>
      </c>
      <c r="G117" s="125">
        <v>2000</v>
      </c>
      <c r="H117" s="93"/>
      <c r="I117" s="112"/>
      <c r="J117" s="96">
        <f t="shared" si="8"/>
        <v>6000</v>
      </c>
    </row>
    <row r="118" spans="1:10" ht="15.75" x14ac:dyDescent="0.25">
      <c r="A118" s="33"/>
      <c r="B118" s="31">
        <v>633</v>
      </c>
      <c r="C118" s="31"/>
      <c r="D118" s="58">
        <v>41</v>
      </c>
      <c r="E118" s="81" t="s">
        <v>56</v>
      </c>
      <c r="F118" s="69">
        <f>SUM(F119:F133)</f>
        <v>18940</v>
      </c>
      <c r="G118" s="126">
        <f t="shared" ref="G118:J118" si="9">SUM(G119:G133)</f>
        <v>4548.21</v>
      </c>
      <c r="H118" s="120">
        <f t="shared" si="9"/>
        <v>751.34</v>
      </c>
      <c r="I118" s="132">
        <f t="shared" si="9"/>
        <v>200</v>
      </c>
      <c r="J118" s="69">
        <f t="shared" si="9"/>
        <v>24039.55</v>
      </c>
    </row>
    <row r="119" spans="1:10" ht="15.75" x14ac:dyDescent="0.25">
      <c r="A119" s="33"/>
      <c r="B119" s="12"/>
      <c r="C119" s="12">
        <v>633001</v>
      </c>
      <c r="D119" s="12">
        <v>41</v>
      </c>
      <c r="E119" s="73" t="s">
        <v>251</v>
      </c>
      <c r="F119" s="67">
        <v>1000</v>
      </c>
      <c r="G119" s="125">
        <v>-400</v>
      </c>
      <c r="H119" s="34"/>
      <c r="I119" s="133">
        <v>200</v>
      </c>
      <c r="J119" s="96">
        <f t="shared" si="8"/>
        <v>400</v>
      </c>
    </row>
    <row r="120" spans="1:10" ht="15.75" x14ac:dyDescent="0.25">
      <c r="A120" s="33"/>
      <c r="B120" s="12"/>
      <c r="C120" s="12">
        <v>633002</v>
      </c>
      <c r="D120" s="12">
        <v>41</v>
      </c>
      <c r="E120" s="57" t="s">
        <v>57</v>
      </c>
      <c r="F120" s="67">
        <v>1000</v>
      </c>
      <c r="G120" s="95"/>
      <c r="H120" s="34"/>
      <c r="I120" s="112"/>
      <c r="J120" s="96">
        <f t="shared" si="8"/>
        <v>1000</v>
      </c>
    </row>
    <row r="121" spans="1:10" ht="31.5" x14ac:dyDescent="0.25">
      <c r="A121" s="33"/>
      <c r="B121" s="12"/>
      <c r="C121" s="12">
        <v>633004</v>
      </c>
      <c r="D121" s="12">
        <v>41</v>
      </c>
      <c r="E121" s="73" t="s">
        <v>250</v>
      </c>
      <c r="F121" s="67">
        <v>2500</v>
      </c>
      <c r="G121" s="125">
        <v>-1500</v>
      </c>
      <c r="H121" s="34"/>
      <c r="I121" s="113"/>
      <c r="J121" s="96">
        <f t="shared" si="8"/>
        <v>1000</v>
      </c>
    </row>
    <row r="122" spans="1:10" ht="15.75" x14ac:dyDescent="0.25">
      <c r="A122" s="33"/>
      <c r="B122" s="12"/>
      <c r="C122" s="12">
        <v>633006</v>
      </c>
      <c r="D122" s="12">
        <v>41</v>
      </c>
      <c r="E122" s="57" t="s">
        <v>59</v>
      </c>
      <c r="F122" s="67">
        <v>6400</v>
      </c>
      <c r="G122" s="125">
        <v>-500</v>
      </c>
      <c r="H122" s="93">
        <v>193</v>
      </c>
      <c r="I122" s="113"/>
      <c r="J122" s="96">
        <f t="shared" si="8"/>
        <v>6093</v>
      </c>
    </row>
    <row r="123" spans="1:10" ht="15.75" x14ac:dyDescent="0.25">
      <c r="A123" s="33"/>
      <c r="B123" s="12"/>
      <c r="C123" s="12">
        <v>633006</v>
      </c>
      <c r="D123" s="12">
        <v>41</v>
      </c>
      <c r="E123" s="57" t="s">
        <v>219</v>
      </c>
      <c r="F123" s="67">
        <v>1000</v>
      </c>
      <c r="G123" s="125">
        <v>-1000</v>
      </c>
      <c r="H123" s="34"/>
      <c r="I123" s="113"/>
      <c r="J123" s="96">
        <f t="shared" si="8"/>
        <v>0</v>
      </c>
    </row>
    <row r="124" spans="1:10" ht="15.75" x14ac:dyDescent="0.25">
      <c r="A124" s="33"/>
      <c r="B124" s="12"/>
      <c r="C124" s="12">
        <v>633006</v>
      </c>
      <c r="D124" s="12">
        <v>41</v>
      </c>
      <c r="E124" s="57" t="s">
        <v>60</v>
      </c>
      <c r="F124" s="96">
        <v>900</v>
      </c>
      <c r="G124" s="125"/>
      <c r="H124" s="34"/>
      <c r="I124" s="112"/>
      <c r="J124" s="96">
        <f t="shared" si="8"/>
        <v>900</v>
      </c>
    </row>
    <row r="125" spans="1:10" ht="15.75" x14ac:dyDescent="0.25">
      <c r="A125" s="33"/>
      <c r="B125" s="12"/>
      <c r="C125" s="12">
        <v>633006</v>
      </c>
      <c r="D125" s="12">
        <v>41</v>
      </c>
      <c r="E125" s="57" t="s">
        <v>373</v>
      </c>
      <c r="F125" s="96"/>
      <c r="G125" s="125">
        <v>4710</v>
      </c>
      <c r="H125" s="93">
        <v>277.74</v>
      </c>
      <c r="I125" s="112"/>
      <c r="J125" s="96">
        <f t="shared" si="8"/>
        <v>4987.74</v>
      </c>
    </row>
    <row r="126" spans="1:10" ht="15.75" x14ac:dyDescent="0.25">
      <c r="A126" s="33"/>
      <c r="B126" s="12"/>
      <c r="C126" s="12">
        <v>633006</v>
      </c>
      <c r="D126" s="12">
        <v>41</v>
      </c>
      <c r="E126" s="57" t="s">
        <v>360</v>
      </c>
      <c r="F126" s="96"/>
      <c r="G126" s="125">
        <v>1990.21</v>
      </c>
      <c r="H126" s="93"/>
      <c r="I126" s="112"/>
      <c r="J126" s="96">
        <f t="shared" si="8"/>
        <v>1990.21</v>
      </c>
    </row>
    <row r="127" spans="1:10" ht="15.75" x14ac:dyDescent="0.25">
      <c r="A127" s="33"/>
      <c r="B127" s="12"/>
      <c r="C127" s="12">
        <v>633006</v>
      </c>
      <c r="D127" s="12">
        <v>41</v>
      </c>
      <c r="E127" s="57" t="s">
        <v>421</v>
      </c>
      <c r="F127" s="96"/>
      <c r="G127" s="125"/>
      <c r="H127" s="93">
        <v>273.60000000000002</v>
      </c>
      <c r="I127" s="112"/>
      <c r="J127" s="96">
        <f t="shared" si="8"/>
        <v>273.60000000000002</v>
      </c>
    </row>
    <row r="128" spans="1:10" ht="15.75" x14ac:dyDescent="0.25">
      <c r="A128" s="33"/>
      <c r="B128" s="12"/>
      <c r="C128" s="12">
        <v>633009</v>
      </c>
      <c r="D128" s="12">
        <v>41</v>
      </c>
      <c r="E128" s="57" t="s">
        <v>62</v>
      </c>
      <c r="F128" s="96">
        <v>500</v>
      </c>
      <c r="G128" s="125">
        <v>-100</v>
      </c>
      <c r="H128" s="93">
        <v>7</v>
      </c>
      <c r="I128" s="113"/>
      <c r="J128" s="96">
        <f t="shared" si="8"/>
        <v>407</v>
      </c>
    </row>
    <row r="129" spans="1:10" ht="15.75" x14ac:dyDescent="0.25">
      <c r="A129" s="33"/>
      <c r="B129" s="12"/>
      <c r="C129" s="12">
        <v>633010</v>
      </c>
      <c r="D129" s="12">
        <v>41</v>
      </c>
      <c r="E129" s="57" t="s">
        <v>63</v>
      </c>
      <c r="F129" s="96">
        <v>640</v>
      </c>
      <c r="G129" s="125">
        <v>248</v>
      </c>
      <c r="H129" s="93"/>
      <c r="I129" s="112"/>
      <c r="J129" s="96">
        <f t="shared" si="8"/>
        <v>888</v>
      </c>
    </row>
    <row r="130" spans="1:10" ht="15.75" x14ac:dyDescent="0.25">
      <c r="A130" s="33"/>
      <c r="B130" s="12"/>
      <c r="C130" s="12">
        <v>633013</v>
      </c>
      <c r="D130" s="12">
        <v>41</v>
      </c>
      <c r="E130" s="57" t="s">
        <v>64</v>
      </c>
      <c r="F130" s="96"/>
      <c r="G130" s="125">
        <v>800</v>
      </c>
      <c r="H130" s="93"/>
      <c r="I130" s="112"/>
      <c r="J130" s="96">
        <f t="shared" si="8"/>
        <v>800</v>
      </c>
    </row>
    <row r="131" spans="1:10" ht="15.75" x14ac:dyDescent="0.25">
      <c r="A131" s="33"/>
      <c r="B131" s="12"/>
      <c r="C131" s="12">
        <v>633016</v>
      </c>
      <c r="D131" s="12">
        <v>41</v>
      </c>
      <c r="E131" s="57" t="s">
        <v>65</v>
      </c>
      <c r="F131" s="96">
        <v>3000</v>
      </c>
      <c r="G131" s="125"/>
      <c r="H131" s="93"/>
      <c r="I131" s="112"/>
      <c r="J131" s="96">
        <f t="shared" si="8"/>
        <v>3000</v>
      </c>
    </row>
    <row r="132" spans="1:10" ht="15.75" x14ac:dyDescent="0.25">
      <c r="A132" s="33"/>
      <c r="B132" s="12"/>
      <c r="C132" s="12">
        <v>633016</v>
      </c>
      <c r="D132" s="12">
        <v>41</v>
      </c>
      <c r="E132" s="57" t="s">
        <v>66</v>
      </c>
      <c r="F132" s="96">
        <v>2000</v>
      </c>
      <c r="G132" s="125"/>
      <c r="H132" s="34"/>
      <c r="I132" s="112"/>
      <c r="J132" s="96">
        <f t="shared" si="8"/>
        <v>2000</v>
      </c>
    </row>
    <row r="133" spans="1:10" ht="15.75" x14ac:dyDescent="0.25">
      <c r="A133" s="33"/>
      <c r="B133" s="12"/>
      <c r="C133" s="12">
        <v>633018</v>
      </c>
      <c r="D133" s="12">
        <v>41</v>
      </c>
      <c r="E133" s="57" t="s">
        <v>296</v>
      </c>
      <c r="F133" s="96"/>
      <c r="G133" s="125">
        <v>300</v>
      </c>
      <c r="H133" s="93"/>
      <c r="I133" s="112"/>
      <c r="J133" s="96">
        <f t="shared" si="8"/>
        <v>300</v>
      </c>
    </row>
    <row r="134" spans="1:10" ht="15.75" x14ac:dyDescent="0.25">
      <c r="A134" s="33"/>
      <c r="B134" s="31">
        <v>634</v>
      </c>
      <c r="C134" s="31"/>
      <c r="D134" s="31">
        <v>41</v>
      </c>
      <c r="E134" s="81" t="s">
        <v>67</v>
      </c>
      <c r="F134" s="69">
        <f t="shared" ref="F134:J134" si="10">SUM(F135:F138)</f>
        <v>1994</v>
      </c>
      <c r="G134" s="126">
        <f t="shared" si="10"/>
        <v>450</v>
      </c>
      <c r="H134" s="120">
        <f t="shared" si="10"/>
        <v>123</v>
      </c>
      <c r="I134" s="132">
        <f t="shared" si="10"/>
        <v>23</v>
      </c>
      <c r="J134" s="69">
        <f t="shared" si="10"/>
        <v>2544</v>
      </c>
    </row>
    <row r="135" spans="1:10" ht="15.75" x14ac:dyDescent="0.25">
      <c r="A135" s="33"/>
      <c r="B135" s="12"/>
      <c r="C135" s="12">
        <v>634001</v>
      </c>
      <c r="D135" s="12">
        <v>41</v>
      </c>
      <c r="E135" s="57" t="s">
        <v>68</v>
      </c>
      <c r="F135" s="96">
        <v>560</v>
      </c>
      <c r="G135" s="125">
        <v>260</v>
      </c>
      <c r="H135" s="93"/>
      <c r="I135" s="113"/>
      <c r="J135" s="96">
        <f t="shared" si="8"/>
        <v>820</v>
      </c>
    </row>
    <row r="136" spans="1:10" ht="15.75" x14ac:dyDescent="0.25">
      <c r="A136" s="33"/>
      <c r="B136" s="12"/>
      <c r="C136" s="12">
        <v>634002</v>
      </c>
      <c r="D136" s="12">
        <v>41</v>
      </c>
      <c r="E136" s="57" t="s">
        <v>252</v>
      </c>
      <c r="F136" s="96">
        <v>512</v>
      </c>
      <c r="G136" s="125">
        <v>160</v>
      </c>
      <c r="H136" s="93">
        <v>123</v>
      </c>
      <c r="I136" s="113"/>
      <c r="J136" s="96">
        <f t="shared" si="8"/>
        <v>795</v>
      </c>
    </row>
    <row r="137" spans="1:10" ht="15.75" x14ac:dyDescent="0.25">
      <c r="A137" s="33"/>
      <c r="B137" s="12"/>
      <c r="C137" s="12">
        <v>634003</v>
      </c>
      <c r="D137" s="12">
        <v>41</v>
      </c>
      <c r="E137" s="57" t="s">
        <v>69</v>
      </c>
      <c r="F137" s="96">
        <v>872</v>
      </c>
      <c r="G137" s="125">
        <v>30</v>
      </c>
      <c r="H137" s="93"/>
      <c r="I137" s="113"/>
      <c r="J137" s="96">
        <f t="shared" si="8"/>
        <v>902</v>
      </c>
    </row>
    <row r="138" spans="1:10" ht="15.75" x14ac:dyDescent="0.25">
      <c r="A138" s="33"/>
      <c r="B138" s="12"/>
      <c r="C138" s="12">
        <v>634005</v>
      </c>
      <c r="D138" s="12">
        <v>41</v>
      </c>
      <c r="E138" s="57" t="s">
        <v>70</v>
      </c>
      <c r="F138" s="96">
        <v>50</v>
      </c>
      <c r="G138" s="95"/>
      <c r="H138" s="34"/>
      <c r="I138" s="113">
        <v>23</v>
      </c>
      <c r="J138" s="96">
        <f t="shared" si="8"/>
        <v>27</v>
      </c>
    </row>
    <row r="139" spans="1:10" ht="15.75" x14ac:dyDescent="0.25">
      <c r="A139" s="33"/>
      <c r="B139" s="31">
        <v>635</v>
      </c>
      <c r="C139" s="31"/>
      <c r="D139" s="31" t="s">
        <v>139</v>
      </c>
      <c r="E139" s="81" t="s">
        <v>71</v>
      </c>
      <c r="F139" s="69">
        <f>SUM(F140:F145)</f>
        <v>10300</v>
      </c>
      <c r="G139" s="126">
        <f>SUM(G140:G145)</f>
        <v>1000</v>
      </c>
      <c r="H139" s="120">
        <f>SUM(H140:H145)</f>
        <v>4700</v>
      </c>
      <c r="I139" s="132">
        <f>SUM(I140:I145)</f>
        <v>100</v>
      </c>
      <c r="J139" s="69">
        <f>SUM(J140:J145)</f>
        <v>15900</v>
      </c>
    </row>
    <row r="140" spans="1:10" ht="15.75" x14ac:dyDescent="0.25">
      <c r="A140" s="33"/>
      <c r="B140" s="12"/>
      <c r="C140" s="12">
        <v>635002</v>
      </c>
      <c r="D140" s="12">
        <v>41</v>
      </c>
      <c r="E140" s="57" t="s">
        <v>72</v>
      </c>
      <c r="F140" s="96">
        <v>500</v>
      </c>
      <c r="G140" s="125">
        <v>-100</v>
      </c>
      <c r="H140" s="34"/>
      <c r="I140" s="113">
        <v>100</v>
      </c>
      <c r="J140" s="96">
        <f t="shared" si="8"/>
        <v>300</v>
      </c>
    </row>
    <row r="141" spans="1:10" ht="15.75" x14ac:dyDescent="0.25">
      <c r="A141" s="33"/>
      <c r="B141" s="12"/>
      <c r="C141" s="12">
        <v>635004</v>
      </c>
      <c r="D141" s="12">
        <v>41</v>
      </c>
      <c r="E141" s="57" t="s">
        <v>74</v>
      </c>
      <c r="F141" s="96">
        <v>300</v>
      </c>
      <c r="G141" s="125">
        <v>100</v>
      </c>
      <c r="H141" s="93"/>
      <c r="I141" s="112"/>
      <c r="J141" s="96">
        <f t="shared" si="8"/>
        <v>400</v>
      </c>
    </row>
    <row r="142" spans="1:10" ht="15.75" x14ac:dyDescent="0.25">
      <c r="A142" s="33"/>
      <c r="B142" s="12"/>
      <c r="C142" s="12">
        <v>635006</v>
      </c>
      <c r="D142" s="12">
        <v>41</v>
      </c>
      <c r="E142" s="57" t="s">
        <v>76</v>
      </c>
      <c r="F142" s="96">
        <v>500</v>
      </c>
      <c r="G142" s="125"/>
      <c r="H142" s="34"/>
      <c r="I142" s="112"/>
      <c r="J142" s="96">
        <f t="shared" si="8"/>
        <v>500</v>
      </c>
    </row>
    <row r="143" spans="1:10" ht="15.75" x14ac:dyDescent="0.25">
      <c r="A143" s="33"/>
      <c r="B143" s="12"/>
      <c r="C143" s="12">
        <v>635006</v>
      </c>
      <c r="D143" s="12">
        <v>41</v>
      </c>
      <c r="E143" s="57" t="s">
        <v>420</v>
      </c>
      <c r="F143" s="96"/>
      <c r="G143" s="125"/>
      <c r="H143" s="93">
        <v>4700</v>
      </c>
      <c r="I143" s="112"/>
      <c r="J143" s="96">
        <f t="shared" si="8"/>
        <v>4700</v>
      </c>
    </row>
    <row r="144" spans="1:10" ht="15.75" x14ac:dyDescent="0.25">
      <c r="A144" s="33"/>
      <c r="B144" s="12"/>
      <c r="C144" s="12">
        <v>635009</v>
      </c>
      <c r="D144" s="12">
        <v>41</v>
      </c>
      <c r="E144" s="57" t="s">
        <v>77</v>
      </c>
      <c r="F144" s="96">
        <v>6000</v>
      </c>
      <c r="G144" s="125">
        <v>4000</v>
      </c>
      <c r="H144" s="93"/>
      <c r="I144" s="113"/>
      <c r="J144" s="96">
        <f t="shared" si="8"/>
        <v>10000</v>
      </c>
    </row>
    <row r="145" spans="1:10" ht="15.75" x14ac:dyDescent="0.25">
      <c r="A145" s="33"/>
      <c r="B145" s="12"/>
      <c r="C145" s="12">
        <v>635009</v>
      </c>
      <c r="D145" s="12" t="s">
        <v>24</v>
      </c>
      <c r="E145" s="57" t="s">
        <v>77</v>
      </c>
      <c r="F145" s="99">
        <v>3000</v>
      </c>
      <c r="G145" s="125">
        <v>-3000</v>
      </c>
      <c r="H145" s="34"/>
      <c r="I145" s="113"/>
      <c r="J145" s="99">
        <f t="shared" si="8"/>
        <v>0</v>
      </c>
    </row>
    <row r="146" spans="1:10" ht="15.75" x14ac:dyDescent="0.25">
      <c r="A146" s="33"/>
      <c r="B146" s="31">
        <v>636</v>
      </c>
      <c r="C146" s="31"/>
      <c r="D146" s="31">
        <v>41</v>
      </c>
      <c r="E146" s="81" t="s">
        <v>78</v>
      </c>
      <c r="F146" s="69">
        <f>SUM(F147:F150)</f>
        <v>1040</v>
      </c>
      <c r="G146" s="126">
        <f t="shared" ref="G146:J146" si="11">SUM(G147:G150)</f>
        <v>6000</v>
      </c>
      <c r="H146" s="120">
        <f t="shared" si="11"/>
        <v>14</v>
      </c>
      <c r="I146" s="132">
        <f t="shared" si="11"/>
        <v>14</v>
      </c>
      <c r="J146" s="69">
        <f t="shared" si="11"/>
        <v>7040</v>
      </c>
    </row>
    <row r="147" spans="1:10" ht="15.75" x14ac:dyDescent="0.25">
      <c r="A147" s="33"/>
      <c r="B147" s="31"/>
      <c r="C147" s="12">
        <v>636001</v>
      </c>
      <c r="D147" s="12">
        <v>41</v>
      </c>
      <c r="E147" s="57" t="s">
        <v>78</v>
      </c>
      <c r="F147" s="69"/>
      <c r="G147" s="125">
        <v>1</v>
      </c>
      <c r="H147" s="93"/>
      <c r="I147" s="112"/>
      <c r="J147" s="96">
        <f t="shared" si="8"/>
        <v>1</v>
      </c>
    </row>
    <row r="148" spans="1:10" ht="15.75" x14ac:dyDescent="0.25">
      <c r="A148" s="33"/>
      <c r="B148" s="12"/>
      <c r="C148" s="12">
        <v>636002</v>
      </c>
      <c r="D148" s="12">
        <v>41</v>
      </c>
      <c r="E148" s="57" t="s">
        <v>74</v>
      </c>
      <c r="F148" s="96">
        <v>800</v>
      </c>
      <c r="G148" s="125">
        <v>149</v>
      </c>
      <c r="H148" s="93">
        <v>14</v>
      </c>
      <c r="I148" s="113"/>
      <c r="J148" s="96">
        <f t="shared" si="8"/>
        <v>963</v>
      </c>
    </row>
    <row r="149" spans="1:10" ht="15.75" x14ac:dyDescent="0.25">
      <c r="A149" s="33"/>
      <c r="B149" s="12"/>
      <c r="C149" s="12">
        <v>636007</v>
      </c>
      <c r="D149" s="12">
        <v>41</v>
      </c>
      <c r="E149" s="57" t="s">
        <v>327</v>
      </c>
      <c r="F149" s="96"/>
      <c r="G149" s="125">
        <v>5950</v>
      </c>
      <c r="H149" s="93"/>
      <c r="I149" s="113">
        <v>14</v>
      </c>
      <c r="J149" s="96">
        <f t="shared" si="8"/>
        <v>5936</v>
      </c>
    </row>
    <row r="150" spans="1:10" ht="15.75" x14ac:dyDescent="0.25">
      <c r="A150" s="33"/>
      <c r="B150" s="12"/>
      <c r="C150" s="12">
        <v>636008</v>
      </c>
      <c r="D150" s="12">
        <v>41</v>
      </c>
      <c r="E150" s="57" t="s">
        <v>79</v>
      </c>
      <c r="F150" s="96">
        <v>240</v>
      </c>
      <c r="G150" s="125">
        <v>-100</v>
      </c>
      <c r="H150" s="34"/>
      <c r="I150" s="113"/>
      <c r="J150" s="96">
        <f t="shared" si="8"/>
        <v>140</v>
      </c>
    </row>
    <row r="151" spans="1:10" ht="15.75" x14ac:dyDescent="0.25">
      <c r="A151" s="33"/>
      <c r="B151" s="31">
        <v>637</v>
      </c>
      <c r="C151" s="31"/>
      <c r="D151" s="31" t="s">
        <v>288</v>
      </c>
      <c r="E151" s="81" t="s">
        <v>80</v>
      </c>
      <c r="F151" s="69">
        <f>SUM(F152:F172)</f>
        <v>112803</v>
      </c>
      <c r="G151" s="126">
        <f>SUM(G152:G172)</f>
        <v>8651.51</v>
      </c>
      <c r="H151" s="120">
        <f>SUM(H152:H172)</f>
        <v>3200</v>
      </c>
      <c r="I151" s="132">
        <f>SUM(I152:I172)</f>
        <v>800</v>
      </c>
      <c r="J151" s="69">
        <f>SUM(J152:J172)</f>
        <v>123854.51</v>
      </c>
    </row>
    <row r="152" spans="1:10" ht="15.75" x14ac:dyDescent="0.25">
      <c r="A152" s="33"/>
      <c r="B152" s="31"/>
      <c r="C152" s="12">
        <v>637002</v>
      </c>
      <c r="D152" s="12">
        <v>41</v>
      </c>
      <c r="E152" s="57" t="s">
        <v>275</v>
      </c>
      <c r="F152" s="102"/>
      <c r="G152" s="122">
        <v>1000</v>
      </c>
      <c r="H152" s="34"/>
      <c r="I152" s="112"/>
      <c r="J152" s="96">
        <f t="shared" si="8"/>
        <v>1000</v>
      </c>
    </row>
    <row r="153" spans="1:10" ht="15.75" x14ac:dyDescent="0.25">
      <c r="A153" s="33"/>
      <c r="B153" s="31"/>
      <c r="C153" s="12">
        <v>637003</v>
      </c>
      <c r="D153" s="12">
        <v>41</v>
      </c>
      <c r="E153" s="57" t="s">
        <v>81</v>
      </c>
      <c r="F153" s="96">
        <v>3200</v>
      </c>
      <c r="G153" s="93">
        <v>804</v>
      </c>
      <c r="H153" s="93">
        <v>2400</v>
      </c>
      <c r="I153" s="112"/>
      <c r="J153" s="96">
        <f t="shared" si="8"/>
        <v>6404</v>
      </c>
    </row>
    <row r="154" spans="1:10" ht="15.75" x14ac:dyDescent="0.25">
      <c r="A154" s="33"/>
      <c r="B154" s="31"/>
      <c r="C154" s="12">
        <v>637004</v>
      </c>
      <c r="D154" s="12">
        <v>41</v>
      </c>
      <c r="E154" s="57" t="s">
        <v>82</v>
      </c>
      <c r="F154" s="96">
        <v>8000</v>
      </c>
      <c r="G154" s="93">
        <v>3000</v>
      </c>
      <c r="H154" s="93"/>
      <c r="I154" s="113">
        <v>800</v>
      </c>
      <c r="J154" s="96">
        <f t="shared" si="8"/>
        <v>10200</v>
      </c>
    </row>
    <row r="155" spans="1:10" ht="15.75" x14ac:dyDescent="0.25">
      <c r="A155" s="33"/>
      <c r="B155" s="34"/>
      <c r="C155" s="12">
        <v>637005</v>
      </c>
      <c r="D155" s="12">
        <v>41</v>
      </c>
      <c r="E155" s="73" t="s">
        <v>253</v>
      </c>
      <c r="F155" s="96">
        <v>3500</v>
      </c>
      <c r="G155" s="93">
        <v>4000</v>
      </c>
      <c r="H155" s="93">
        <v>800</v>
      </c>
      <c r="I155" s="112"/>
      <c r="J155" s="96">
        <f t="shared" si="8"/>
        <v>8300</v>
      </c>
    </row>
    <row r="156" spans="1:10" ht="15.75" x14ac:dyDescent="0.25">
      <c r="A156" s="33"/>
      <c r="B156" s="34"/>
      <c r="C156" s="12">
        <v>637006</v>
      </c>
      <c r="D156" s="12">
        <v>41</v>
      </c>
      <c r="E156" s="57" t="s">
        <v>83</v>
      </c>
      <c r="F156" s="96">
        <v>192</v>
      </c>
      <c r="G156" s="95"/>
      <c r="H156" s="34"/>
      <c r="I156" s="112"/>
      <c r="J156" s="96">
        <f t="shared" si="8"/>
        <v>192</v>
      </c>
    </row>
    <row r="157" spans="1:10" ht="15.75" x14ac:dyDescent="0.25">
      <c r="A157" s="33"/>
      <c r="B157" s="34"/>
      <c r="C157" s="12">
        <v>637009</v>
      </c>
      <c r="D157" s="12">
        <v>41</v>
      </c>
      <c r="E157" s="57" t="s">
        <v>84</v>
      </c>
      <c r="F157" s="96">
        <v>200</v>
      </c>
      <c r="G157" s="95"/>
      <c r="H157" s="34"/>
      <c r="I157" s="112"/>
      <c r="J157" s="96">
        <f t="shared" si="8"/>
        <v>200</v>
      </c>
    </row>
    <row r="158" spans="1:10" ht="15.75" x14ac:dyDescent="0.25">
      <c r="A158" s="33"/>
      <c r="B158" s="34"/>
      <c r="C158" s="12">
        <v>637011</v>
      </c>
      <c r="D158" s="12">
        <v>41</v>
      </c>
      <c r="E158" s="73" t="s">
        <v>221</v>
      </c>
      <c r="F158" s="96"/>
      <c r="G158" s="93">
        <v>2000</v>
      </c>
      <c r="H158" s="34"/>
      <c r="I158" s="112"/>
      <c r="J158" s="96">
        <f t="shared" si="8"/>
        <v>2000</v>
      </c>
    </row>
    <row r="159" spans="1:10" ht="15.75" x14ac:dyDescent="0.25">
      <c r="A159" s="33"/>
      <c r="B159" s="34"/>
      <c r="C159" s="12">
        <v>637012</v>
      </c>
      <c r="D159" s="12">
        <v>41</v>
      </c>
      <c r="E159" s="57" t="s">
        <v>85</v>
      </c>
      <c r="F159" s="96">
        <v>1200</v>
      </c>
      <c r="G159" s="93">
        <v>-1000</v>
      </c>
      <c r="H159" s="34"/>
      <c r="I159" s="113"/>
      <c r="J159" s="96">
        <f t="shared" si="8"/>
        <v>200</v>
      </c>
    </row>
    <row r="160" spans="1:10" ht="15.75" x14ac:dyDescent="0.25">
      <c r="A160" s="33"/>
      <c r="B160" s="34"/>
      <c r="C160" s="12">
        <v>637014</v>
      </c>
      <c r="D160" s="12">
        <v>41</v>
      </c>
      <c r="E160" s="57" t="s">
        <v>259</v>
      </c>
      <c r="F160" s="96">
        <v>15911</v>
      </c>
      <c r="G160" s="93">
        <v>-500</v>
      </c>
      <c r="H160" s="34"/>
      <c r="I160" s="113"/>
      <c r="J160" s="96">
        <f t="shared" si="8"/>
        <v>15411</v>
      </c>
    </row>
    <row r="161" spans="1:10" ht="15.75" x14ac:dyDescent="0.25">
      <c r="A161" s="33"/>
      <c r="B161" s="34"/>
      <c r="C161" s="12">
        <v>637016</v>
      </c>
      <c r="D161" s="12">
        <v>41</v>
      </c>
      <c r="E161" s="57" t="s">
        <v>86</v>
      </c>
      <c r="F161" s="96">
        <v>5500</v>
      </c>
      <c r="G161" s="93"/>
      <c r="H161" s="34"/>
      <c r="I161" s="112"/>
      <c r="J161" s="96">
        <f t="shared" si="8"/>
        <v>5500</v>
      </c>
    </row>
    <row r="162" spans="1:10" ht="15.75" x14ac:dyDescent="0.25">
      <c r="A162" s="33"/>
      <c r="B162" s="34"/>
      <c r="C162" s="12">
        <v>637021</v>
      </c>
      <c r="D162" s="12">
        <v>41</v>
      </c>
      <c r="E162" s="57" t="s">
        <v>87</v>
      </c>
      <c r="F162" s="102"/>
      <c r="G162" s="93"/>
      <c r="H162" s="34"/>
      <c r="I162" s="112"/>
      <c r="J162" s="96">
        <f t="shared" si="8"/>
        <v>0</v>
      </c>
    </row>
    <row r="163" spans="1:10" ht="15.75" x14ac:dyDescent="0.25">
      <c r="A163" s="33"/>
      <c r="B163" s="34"/>
      <c r="C163" s="12">
        <v>637026</v>
      </c>
      <c r="D163" s="12">
        <v>41</v>
      </c>
      <c r="E163" s="57" t="s">
        <v>88</v>
      </c>
      <c r="F163" s="96">
        <v>64000</v>
      </c>
      <c r="G163" s="93"/>
      <c r="H163" s="34"/>
      <c r="I163" s="112"/>
      <c r="J163" s="96">
        <f t="shared" si="8"/>
        <v>64000</v>
      </c>
    </row>
    <row r="164" spans="1:10" ht="15.75" x14ac:dyDescent="0.25">
      <c r="A164" s="33"/>
      <c r="B164" s="34"/>
      <c r="C164" s="12">
        <v>637027</v>
      </c>
      <c r="D164" s="12">
        <v>41</v>
      </c>
      <c r="E164" s="73" t="s">
        <v>89</v>
      </c>
      <c r="F164" s="96">
        <v>4000</v>
      </c>
      <c r="G164" s="93">
        <v>2000</v>
      </c>
      <c r="H164" s="93"/>
      <c r="I164" s="112"/>
      <c r="J164" s="96">
        <f t="shared" si="8"/>
        <v>6000</v>
      </c>
    </row>
    <row r="165" spans="1:10" ht="15" customHeight="1" x14ac:dyDescent="0.25">
      <c r="A165" s="33"/>
      <c r="B165" s="34"/>
      <c r="C165" s="12">
        <v>637031</v>
      </c>
      <c r="D165" s="12">
        <v>41</v>
      </c>
      <c r="E165" s="73" t="s">
        <v>209</v>
      </c>
      <c r="F165" s="96"/>
      <c r="G165" s="95"/>
      <c r="H165" s="34"/>
      <c r="I165" s="112"/>
      <c r="J165" s="96">
        <f t="shared" si="8"/>
        <v>0</v>
      </c>
    </row>
    <row r="166" spans="1:10" ht="15" customHeight="1" x14ac:dyDescent="0.25">
      <c r="A166" s="33"/>
      <c r="B166" s="34"/>
      <c r="C166" s="12">
        <v>637032</v>
      </c>
      <c r="D166" s="12">
        <v>41</v>
      </c>
      <c r="E166" s="73" t="s">
        <v>341</v>
      </c>
      <c r="F166" s="96"/>
      <c r="G166" s="122">
        <v>244</v>
      </c>
      <c r="H166" s="93"/>
      <c r="I166" s="112"/>
      <c r="J166" s="96">
        <f t="shared" si="8"/>
        <v>244</v>
      </c>
    </row>
    <row r="167" spans="1:10" ht="15" customHeight="1" x14ac:dyDescent="0.25">
      <c r="A167" s="33"/>
      <c r="B167" s="34"/>
      <c r="C167" s="12">
        <v>637034</v>
      </c>
      <c r="D167" s="12">
        <v>41</v>
      </c>
      <c r="E167" s="73" t="s">
        <v>210</v>
      </c>
      <c r="F167" s="96">
        <v>150</v>
      </c>
      <c r="G167" s="95"/>
      <c r="H167" s="34"/>
      <c r="I167" s="112"/>
      <c r="J167" s="96">
        <f t="shared" si="8"/>
        <v>150</v>
      </c>
    </row>
    <row r="168" spans="1:10" ht="16.149999999999999" customHeight="1" x14ac:dyDescent="0.25">
      <c r="A168" s="33"/>
      <c r="B168" s="34"/>
      <c r="C168" s="12">
        <v>637035</v>
      </c>
      <c r="D168" s="12">
        <v>41</v>
      </c>
      <c r="E168" s="73" t="s">
        <v>90</v>
      </c>
      <c r="F168" s="96">
        <v>1950</v>
      </c>
      <c r="G168" s="95"/>
      <c r="H168" s="34"/>
      <c r="I168" s="112"/>
      <c r="J168" s="96">
        <f t="shared" si="8"/>
        <v>1950</v>
      </c>
    </row>
    <row r="169" spans="1:10" ht="16.149999999999999" customHeight="1" x14ac:dyDescent="0.25">
      <c r="A169" s="33"/>
      <c r="B169" s="34"/>
      <c r="C169" s="12">
        <v>637037</v>
      </c>
      <c r="D169" s="12" t="s">
        <v>276</v>
      </c>
      <c r="E169" s="73" t="s">
        <v>281</v>
      </c>
      <c r="F169" s="96"/>
      <c r="G169" s="122">
        <v>1603.51</v>
      </c>
      <c r="H169" s="34"/>
      <c r="I169" s="112"/>
      <c r="J169" s="96">
        <f t="shared" si="8"/>
        <v>1603.51</v>
      </c>
    </row>
    <row r="170" spans="1:10" ht="16.149999999999999" customHeight="1" x14ac:dyDescent="0.25">
      <c r="A170" s="33"/>
      <c r="B170" s="34"/>
      <c r="C170" s="12">
        <v>637037</v>
      </c>
      <c r="D170" s="12">
        <v>41</v>
      </c>
      <c r="E170" s="73" t="s">
        <v>361</v>
      </c>
      <c r="F170" s="96"/>
      <c r="G170" s="122">
        <v>500</v>
      </c>
      <c r="H170" s="93"/>
      <c r="I170" s="112"/>
      <c r="J170" s="96">
        <f t="shared" si="8"/>
        <v>500</v>
      </c>
    </row>
    <row r="171" spans="1:10" ht="31.5" x14ac:dyDescent="0.25">
      <c r="A171" s="33"/>
      <c r="B171" s="34"/>
      <c r="C171" s="12">
        <v>637040</v>
      </c>
      <c r="D171" s="12">
        <v>41</v>
      </c>
      <c r="E171" s="77" t="s">
        <v>235</v>
      </c>
      <c r="F171" s="96">
        <v>4200</v>
      </c>
      <c r="G171" s="122">
        <v>-4200</v>
      </c>
      <c r="H171" s="34"/>
      <c r="I171" s="113"/>
      <c r="J171" s="96">
        <f t="shared" si="8"/>
        <v>0</v>
      </c>
    </row>
    <row r="172" spans="1:10" ht="15.75" x14ac:dyDescent="0.25">
      <c r="A172" s="33"/>
      <c r="B172" s="34"/>
      <c r="C172" s="12">
        <v>637040</v>
      </c>
      <c r="D172" s="12">
        <v>41</v>
      </c>
      <c r="E172" s="77" t="s">
        <v>91</v>
      </c>
      <c r="F172" s="96">
        <v>800</v>
      </c>
      <c r="G172" s="122">
        <v>-800</v>
      </c>
      <c r="H172" s="34"/>
      <c r="I172" s="113"/>
      <c r="J172" s="96">
        <f t="shared" si="8"/>
        <v>0</v>
      </c>
    </row>
    <row r="173" spans="1:10" ht="15.75" x14ac:dyDescent="0.25">
      <c r="A173" s="33"/>
      <c r="B173" s="31">
        <v>640</v>
      </c>
      <c r="C173" s="12"/>
      <c r="D173" s="31">
        <v>41</v>
      </c>
      <c r="E173" s="82" t="s">
        <v>92</v>
      </c>
      <c r="F173" s="69">
        <f t="shared" ref="F173:J173" si="12">F174</f>
        <v>33500</v>
      </c>
      <c r="G173" s="126">
        <f t="shared" si="12"/>
        <v>-11104.21</v>
      </c>
      <c r="H173" s="120">
        <f t="shared" si="12"/>
        <v>0</v>
      </c>
      <c r="I173" s="132">
        <f t="shared" si="12"/>
        <v>5251.34</v>
      </c>
      <c r="J173" s="69">
        <f t="shared" si="12"/>
        <v>17144.45</v>
      </c>
    </row>
    <row r="174" spans="1:10" ht="16.899999999999999" customHeight="1" x14ac:dyDescent="0.25">
      <c r="A174" s="33"/>
      <c r="B174" s="31">
        <v>642</v>
      </c>
      <c r="C174" s="35"/>
      <c r="D174" s="31">
        <v>41</v>
      </c>
      <c r="E174" s="82" t="s">
        <v>93</v>
      </c>
      <c r="F174" s="69">
        <f t="shared" ref="F174:J174" si="13">SUM(F175:F180)</f>
        <v>33500</v>
      </c>
      <c r="G174" s="126">
        <f t="shared" si="13"/>
        <v>-11104.21</v>
      </c>
      <c r="H174" s="120">
        <f t="shared" si="13"/>
        <v>0</v>
      </c>
      <c r="I174" s="132">
        <f t="shared" si="13"/>
        <v>5251.34</v>
      </c>
      <c r="J174" s="69">
        <f t="shared" si="13"/>
        <v>17144.45</v>
      </c>
    </row>
    <row r="175" spans="1:10" ht="15.75" x14ac:dyDescent="0.25">
      <c r="A175" s="33"/>
      <c r="B175" s="34"/>
      <c r="C175" s="12">
        <v>642006</v>
      </c>
      <c r="D175" s="12">
        <v>41</v>
      </c>
      <c r="E175" s="57" t="s">
        <v>94</v>
      </c>
      <c r="F175" s="96">
        <v>2500</v>
      </c>
      <c r="G175" s="95"/>
      <c r="H175" s="34"/>
      <c r="I175" s="113"/>
      <c r="J175" s="96">
        <f t="shared" si="8"/>
        <v>2500</v>
      </c>
    </row>
    <row r="176" spans="1:10" ht="15.75" x14ac:dyDescent="0.25">
      <c r="A176" s="33"/>
      <c r="B176" s="34"/>
      <c r="C176" s="12">
        <v>642009</v>
      </c>
      <c r="D176" s="12">
        <v>41</v>
      </c>
      <c r="E176" s="57" t="s">
        <v>95</v>
      </c>
      <c r="F176" s="96">
        <v>10000</v>
      </c>
      <c r="G176" s="122">
        <v>-2200</v>
      </c>
      <c r="H176" s="93"/>
      <c r="I176" s="113"/>
      <c r="J176" s="96">
        <f t="shared" si="8"/>
        <v>7800</v>
      </c>
    </row>
    <row r="177" spans="1:10" ht="15.75" x14ac:dyDescent="0.25">
      <c r="A177" s="33"/>
      <c r="B177" s="34"/>
      <c r="C177" s="12">
        <v>642012</v>
      </c>
      <c r="D177" s="12">
        <v>41</v>
      </c>
      <c r="E177" s="57" t="s">
        <v>96</v>
      </c>
      <c r="F177" s="96"/>
      <c r="G177" s="122"/>
      <c r="H177" s="34"/>
      <c r="I177" s="112"/>
      <c r="J177" s="96">
        <f t="shared" si="8"/>
        <v>0</v>
      </c>
    </row>
    <row r="178" spans="1:10" ht="15.75" x14ac:dyDescent="0.25">
      <c r="A178" s="33"/>
      <c r="B178" s="34"/>
      <c r="C178" s="12">
        <v>642013</v>
      </c>
      <c r="D178" s="12">
        <v>41</v>
      </c>
      <c r="E178" s="57" t="s">
        <v>97</v>
      </c>
      <c r="F178" s="96">
        <v>6000</v>
      </c>
      <c r="G178" s="122">
        <v>-3404</v>
      </c>
      <c r="H178" s="93"/>
      <c r="I178" s="113"/>
      <c r="J178" s="96">
        <f t="shared" si="8"/>
        <v>2596</v>
      </c>
    </row>
    <row r="179" spans="1:10" ht="15.75" x14ac:dyDescent="0.25">
      <c r="A179" s="33"/>
      <c r="B179" s="34"/>
      <c r="C179" s="12">
        <v>642014</v>
      </c>
      <c r="D179" s="12">
        <v>41</v>
      </c>
      <c r="E179" s="57" t="s">
        <v>98</v>
      </c>
      <c r="F179" s="96">
        <v>10000</v>
      </c>
      <c r="G179" s="122">
        <v>-4500.21</v>
      </c>
      <c r="H179" s="34"/>
      <c r="I179" s="113">
        <v>5251.34</v>
      </c>
      <c r="J179" s="96">
        <f t="shared" si="8"/>
        <v>248.44999999999982</v>
      </c>
    </row>
    <row r="180" spans="1:10" ht="15.75" x14ac:dyDescent="0.25">
      <c r="A180" s="33"/>
      <c r="B180" s="34"/>
      <c r="C180" s="12">
        <v>642015</v>
      </c>
      <c r="D180" s="12">
        <v>41</v>
      </c>
      <c r="E180" s="57" t="s">
        <v>99</v>
      </c>
      <c r="F180" s="96">
        <v>5000</v>
      </c>
      <c r="G180" s="122">
        <v>-1000</v>
      </c>
      <c r="H180" s="34"/>
      <c r="I180" s="113"/>
      <c r="J180" s="96">
        <f t="shared" si="8"/>
        <v>4000</v>
      </c>
    </row>
    <row r="181" spans="1:10" ht="15.75" x14ac:dyDescent="0.25">
      <c r="A181" s="36" t="s">
        <v>100</v>
      </c>
      <c r="B181" s="37" t="s">
        <v>249</v>
      </c>
      <c r="C181" s="38"/>
      <c r="D181" s="17">
        <v>41</v>
      </c>
      <c r="E181" s="74" t="s">
        <v>101</v>
      </c>
      <c r="F181" s="100">
        <f>F182</f>
        <v>7930</v>
      </c>
      <c r="G181" s="135">
        <f t="shared" ref="G181:J181" si="14">G182</f>
        <v>1958</v>
      </c>
      <c r="H181" s="134">
        <f t="shared" si="14"/>
        <v>0</v>
      </c>
      <c r="I181" s="136">
        <f t="shared" si="14"/>
        <v>0</v>
      </c>
      <c r="J181" s="100">
        <f t="shared" si="14"/>
        <v>9888</v>
      </c>
    </row>
    <row r="182" spans="1:10" ht="15.75" x14ac:dyDescent="0.25">
      <c r="A182" s="33"/>
      <c r="B182" s="31">
        <v>637</v>
      </c>
      <c r="C182" s="39"/>
      <c r="D182" s="31">
        <v>41</v>
      </c>
      <c r="E182" s="81" t="s">
        <v>102</v>
      </c>
      <c r="F182" s="68">
        <f>SUM(F183:F186)</f>
        <v>7930</v>
      </c>
      <c r="G182" s="124">
        <f>SUM(G183:G186)</f>
        <v>1958</v>
      </c>
      <c r="H182" s="94">
        <f>SUM(H183:H186)</f>
        <v>0</v>
      </c>
      <c r="I182" s="131">
        <f>SUM(I183:I186)</f>
        <v>0</v>
      </c>
      <c r="J182" s="68">
        <f>SUM(J183:J186)</f>
        <v>9888</v>
      </c>
    </row>
    <row r="183" spans="1:10" ht="28.15" customHeight="1" x14ac:dyDescent="0.25">
      <c r="A183" s="33"/>
      <c r="B183" s="40"/>
      <c r="C183" s="12">
        <v>637005</v>
      </c>
      <c r="D183" s="40">
        <v>41</v>
      </c>
      <c r="E183" s="73" t="s">
        <v>103</v>
      </c>
      <c r="F183" s="96">
        <v>7480</v>
      </c>
      <c r="G183" s="122">
        <v>690</v>
      </c>
      <c r="H183" s="93"/>
      <c r="I183" s="112"/>
      <c r="J183" s="96">
        <f t="shared" si="8"/>
        <v>8170</v>
      </c>
    </row>
    <row r="184" spans="1:10" ht="28.15" customHeight="1" x14ac:dyDescent="0.25">
      <c r="A184" s="33"/>
      <c r="B184" s="40"/>
      <c r="C184" s="12">
        <v>637005</v>
      </c>
      <c r="D184" s="40">
        <v>41</v>
      </c>
      <c r="E184" s="73" t="s">
        <v>217</v>
      </c>
      <c r="F184" s="96"/>
      <c r="G184" s="95"/>
      <c r="H184" s="34"/>
      <c r="I184" s="112"/>
      <c r="J184" s="96">
        <f t="shared" si="8"/>
        <v>0</v>
      </c>
    </row>
    <row r="185" spans="1:10" ht="15.75" x14ac:dyDescent="0.25">
      <c r="A185" s="33"/>
      <c r="B185" s="40"/>
      <c r="C185" s="12">
        <v>637012</v>
      </c>
      <c r="D185" s="40">
        <v>41</v>
      </c>
      <c r="E185" s="57" t="s">
        <v>85</v>
      </c>
      <c r="F185" s="96">
        <v>450</v>
      </c>
      <c r="G185" s="95"/>
      <c r="H185" s="34"/>
      <c r="I185" s="112"/>
      <c r="J185" s="96">
        <f t="shared" si="8"/>
        <v>450</v>
      </c>
    </row>
    <row r="186" spans="1:10" ht="15.75" x14ac:dyDescent="0.25">
      <c r="A186" s="33"/>
      <c r="B186" s="40"/>
      <c r="C186" s="12">
        <v>637018</v>
      </c>
      <c r="D186" s="40">
        <v>41</v>
      </c>
      <c r="E186" s="57" t="s">
        <v>113</v>
      </c>
      <c r="F186" s="96"/>
      <c r="G186" s="122">
        <v>1268</v>
      </c>
      <c r="H186" s="93"/>
      <c r="I186" s="112"/>
      <c r="J186" s="96">
        <f t="shared" si="8"/>
        <v>1268</v>
      </c>
    </row>
    <row r="187" spans="1:10" ht="31.5" x14ac:dyDescent="0.25">
      <c r="A187" s="36" t="s">
        <v>104</v>
      </c>
      <c r="B187" s="41"/>
      <c r="C187" s="41"/>
      <c r="D187" s="70" t="s">
        <v>364</v>
      </c>
      <c r="E187" s="83" t="s">
        <v>105</v>
      </c>
      <c r="F187" s="100">
        <f>F212+F194+F188+F203</f>
        <v>290037</v>
      </c>
      <c r="G187" s="135">
        <f>G212+G194+G188+G203</f>
        <v>39699.980000000003</v>
      </c>
      <c r="H187" s="134">
        <f>H212+H194+H188+H203</f>
        <v>6000</v>
      </c>
      <c r="I187" s="136">
        <f>I212+I194+I188+I203</f>
        <v>2400</v>
      </c>
      <c r="J187" s="100">
        <f>J212+J194+J188+J203</f>
        <v>333336.98</v>
      </c>
    </row>
    <row r="188" spans="1:10" ht="15.75" x14ac:dyDescent="0.25">
      <c r="A188" s="33"/>
      <c r="B188" s="31">
        <v>610</v>
      </c>
      <c r="C188" s="39"/>
      <c r="D188" s="39" t="s">
        <v>365</v>
      </c>
      <c r="E188" s="81" t="s">
        <v>32</v>
      </c>
      <c r="F188" s="68">
        <f>SUM(F189:F193)</f>
        <v>128427</v>
      </c>
      <c r="G188" s="124">
        <f>SUM(G189:G193)</f>
        <v>6120</v>
      </c>
      <c r="H188" s="94">
        <f>SUM(H189:H193)</f>
        <v>0</v>
      </c>
      <c r="I188" s="131">
        <f>SUM(I189:I193)</f>
        <v>0</v>
      </c>
      <c r="J188" s="68">
        <f>SUM(J189:J193)</f>
        <v>134547</v>
      </c>
    </row>
    <row r="189" spans="1:10" ht="15.75" x14ac:dyDescent="0.25">
      <c r="A189" s="33"/>
      <c r="B189" s="12">
        <v>611</v>
      </c>
      <c r="C189" s="12"/>
      <c r="D189" s="12">
        <v>41</v>
      </c>
      <c r="E189" s="57" t="s">
        <v>33</v>
      </c>
      <c r="F189" s="67">
        <v>95613</v>
      </c>
      <c r="G189" s="93">
        <v>4000</v>
      </c>
      <c r="H189" s="93"/>
      <c r="I189" s="112"/>
      <c r="J189" s="96">
        <f t="shared" si="8"/>
        <v>99613</v>
      </c>
    </row>
    <row r="190" spans="1:10" ht="15.75" x14ac:dyDescent="0.25">
      <c r="A190" s="33"/>
      <c r="B190" s="12">
        <v>612</v>
      </c>
      <c r="C190" s="12">
        <v>612001</v>
      </c>
      <c r="D190" s="12">
        <v>41</v>
      </c>
      <c r="E190" s="57" t="s">
        <v>34</v>
      </c>
      <c r="F190" s="67">
        <v>27994</v>
      </c>
      <c r="G190" s="93">
        <v>-5000</v>
      </c>
      <c r="H190" s="93"/>
      <c r="I190" s="113"/>
      <c r="J190" s="96">
        <f t="shared" si="8"/>
        <v>22994</v>
      </c>
    </row>
    <row r="191" spans="1:10" ht="15.75" x14ac:dyDescent="0.25">
      <c r="A191" s="33"/>
      <c r="B191" s="12"/>
      <c r="C191" s="12">
        <v>612002</v>
      </c>
      <c r="D191" s="12">
        <v>41</v>
      </c>
      <c r="E191" s="57" t="s">
        <v>35</v>
      </c>
      <c r="F191" s="67">
        <v>1320</v>
      </c>
      <c r="G191" s="93">
        <v>120</v>
      </c>
      <c r="H191" s="93"/>
      <c r="I191" s="112"/>
      <c r="J191" s="96">
        <f t="shared" si="8"/>
        <v>1440</v>
      </c>
    </row>
    <row r="192" spans="1:10" ht="15.75" x14ac:dyDescent="0.25">
      <c r="A192" s="33"/>
      <c r="B192" s="12">
        <v>614</v>
      </c>
      <c r="C192" s="12"/>
      <c r="D192" s="12">
        <v>41</v>
      </c>
      <c r="E192" s="57" t="s">
        <v>36</v>
      </c>
      <c r="F192" s="67">
        <v>3500</v>
      </c>
      <c r="G192" s="93">
        <v>2000</v>
      </c>
      <c r="H192" s="93"/>
      <c r="I192" s="112"/>
      <c r="J192" s="96">
        <f t="shared" ref="J192:J354" si="15">F192+G192+H192-I192</f>
        <v>5500</v>
      </c>
    </row>
    <row r="193" spans="1:10" ht="15.75" x14ac:dyDescent="0.25">
      <c r="A193" s="33"/>
      <c r="B193" s="12">
        <v>614</v>
      </c>
      <c r="C193" s="12"/>
      <c r="D193" s="12">
        <v>111</v>
      </c>
      <c r="E193" s="57" t="s">
        <v>36</v>
      </c>
      <c r="F193" s="190"/>
      <c r="G193" s="93">
        <v>5000</v>
      </c>
      <c r="H193" s="93"/>
      <c r="I193" s="112"/>
      <c r="J193" s="190">
        <f t="shared" si="15"/>
        <v>5000</v>
      </c>
    </row>
    <row r="194" spans="1:10" ht="15.75" x14ac:dyDescent="0.25">
      <c r="A194" s="33"/>
      <c r="B194" s="31">
        <v>620</v>
      </c>
      <c r="C194" s="31"/>
      <c r="D194" s="31">
        <v>41</v>
      </c>
      <c r="E194" s="81" t="s">
        <v>37</v>
      </c>
      <c r="F194" s="68">
        <f t="shared" ref="F194:J194" si="16">SUM(F195:F202)</f>
        <v>44885</v>
      </c>
      <c r="G194" s="124">
        <f t="shared" si="16"/>
        <v>0</v>
      </c>
      <c r="H194" s="94">
        <f t="shared" si="16"/>
        <v>0</v>
      </c>
      <c r="I194" s="131">
        <f t="shared" si="16"/>
        <v>0</v>
      </c>
      <c r="J194" s="68">
        <f t="shared" si="16"/>
        <v>44885</v>
      </c>
    </row>
    <row r="195" spans="1:10" ht="15.75" x14ac:dyDescent="0.25">
      <c r="A195" s="33"/>
      <c r="B195" s="12">
        <v>621</v>
      </c>
      <c r="C195" s="12"/>
      <c r="D195" s="12">
        <v>41</v>
      </c>
      <c r="E195" s="57" t="s">
        <v>38</v>
      </c>
      <c r="F195" s="67">
        <v>5189</v>
      </c>
      <c r="G195" s="95"/>
      <c r="H195" s="34"/>
      <c r="I195" s="112"/>
      <c r="J195" s="96">
        <f t="shared" si="15"/>
        <v>5189</v>
      </c>
    </row>
    <row r="196" spans="1:10" ht="15.75" x14ac:dyDescent="0.25">
      <c r="A196" s="33"/>
      <c r="B196" s="12">
        <v>623</v>
      </c>
      <c r="C196" s="12"/>
      <c r="D196" s="12">
        <v>41</v>
      </c>
      <c r="E196" s="57" t="s">
        <v>39</v>
      </c>
      <c r="F196" s="67">
        <v>7654</v>
      </c>
      <c r="G196" s="95"/>
      <c r="H196" s="34"/>
      <c r="I196" s="112"/>
      <c r="J196" s="96">
        <f t="shared" si="15"/>
        <v>7654</v>
      </c>
    </row>
    <row r="197" spans="1:10" ht="15.75" x14ac:dyDescent="0.25">
      <c r="A197" s="33"/>
      <c r="B197" s="12">
        <v>625</v>
      </c>
      <c r="C197" s="12">
        <v>625001</v>
      </c>
      <c r="D197" s="12">
        <v>41</v>
      </c>
      <c r="E197" s="57" t="s">
        <v>40</v>
      </c>
      <c r="F197" s="67">
        <v>1798</v>
      </c>
      <c r="G197" s="95"/>
      <c r="H197" s="34"/>
      <c r="I197" s="112"/>
      <c r="J197" s="96">
        <f t="shared" si="15"/>
        <v>1798</v>
      </c>
    </row>
    <row r="198" spans="1:10" ht="15.75" x14ac:dyDescent="0.25">
      <c r="A198" s="33"/>
      <c r="B198" s="12"/>
      <c r="C198" s="12">
        <v>625002</v>
      </c>
      <c r="D198" s="12">
        <v>41</v>
      </c>
      <c r="E198" s="57" t="s">
        <v>41</v>
      </c>
      <c r="F198" s="67">
        <v>17980</v>
      </c>
      <c r="G198" s="95"/>
      <c r="H198" s="34"/>
      <c r="I198" s="112"/>
      <c r="J198" s="96">
        <f t="shared" si="15"/>
        <v>17980</v>
      </c>
    </row>
    <row r="199" spans="1:10" ht="15.75" x14ac:dyDescent="0.25">
      <c r="A199" s="33"/>
      <c r="B199" s="12"/>
      <c r="C199" s="12">
        <v>625003</v>
      </c>
      <c r="D199" s="12">
        <v>41</v>
      </c>
      <c r="E199" s="57" t="s">
        <v>42</v>
      </c>
      <c r="F199" s="67">
        <v>1027</v>
      </c>
      <c r="G199" s="95"/>
      <c r="H199" s="34"/>
      <c r="I199" s="112"/>
      <c r="J199" s="96">
        <f t="shared" si="15"/>
        <v>1027</v>
      </c>
    </row>
    <row r="200" spans="1:10" ht="15.75" x14ac:dyDescent="0.25">
      <c r="A200" s="33"/>
      <c r="B200" s="12"/>
      <c r="C200" s="12">
        <v>625004</v>
      </c>
      <c r="D200" s="12">
        <v>41</v>
      </c>
      <c r="E200" s="57" t="s">
        <v>43</v>
      </c>
      <c r="F200" s="67">
        <v>3853</v>
      </c>
      <c r="G200" s="95"/>
      <c r="H200" s="34"/>
      <c r="I200" s="112"/>
      <c r="J200" s="96">
        <f t="shared" si="15"/>
        <v>3853</v>
      </c>
    </row>
    <row r="201" spans="1:10" ht="15.75" x14ac:dyDescent="0.25">
      <c r="A201" s="33"/>
      <c r="B201" s="12"/>
      <c r="C201" s="12">
        <v>625005</v>
      </c>
      <c r="D201" s="12">
        <v>41</v>
      </c>
      <c r="E201" s="57" t="s">
        <v>44</v>
      </c>
      <c r="F201" s="67">
        <v>1284</v>
      </c>
      <c r="G201" s="95"/>
      <c r="H201" s="34"/>
      <c r="I201" s="112"/>
      <c r="J201" s="96">
        <f t="shared" si="15"/>
        <v>1284</v>
      </c>
    </row>
    <row r="202" spans="1:10" ht="15.75" x14ac:dyDescent="0.25">
      <c r="A202" s="33"/>
      <c r="B202" s="12"/>
      <c r="C202" s="12">
        <v>625007</v>
      </c>
      <c r="D202" s="12">
        <v>41</v>
      </c>
      <c r="E202" s="57" t="s">
        <v>45</v>
      </c>
      <c r="F202" s="67">
        <v>6100</v>
      </c>
      <c r="G202" s="95"/>
      <c r="H202" s="34"/>
      <c r="I202" s="112"/>
      <c r="J202" s="96">
        <f t="shared" si="15"/>
        <v>6100</v>
      </c>
    </row>
    <row r="203" spans="1:10" ht="15.75" x14ac:dyDescent="0.25">
      <c r="A203" s="33"/>
      <c r="B203" s="31">
        <v>620</v>
      </c>
      <c r="C203" s="31"/>
      <c r="D203" s="31">
        <v>111</v>
      </c>
      <c r="E203" s="81" t="s">
        <v>37</v>
      </c>
      <c r="F203" s="190">
        <f>SUM(F204:F211)</f>
        <v>0</v>
      </c>
      <c r="G203" s="124">
        <f>SUM(G204:G211)</f>
        <v>1747.07</v>
      </c>
      <c r="H203" s="94">
        <f>SUM(H204:H211)</f>
        <v>0</v>
      </c>
      <c r="I203" s="131">
        <f>SUM(I204:I211)</f>
        <v>0</v>
      </c>
      <c r="J203" s="190">
        <f>SUM(J204:J211)</f>
        <v>1747.07</v>
      </c>
    </row>
    <row r="204" spans="1:10" ht="15.75" x14ac:dyDescent="0.25">
      <c r="A204" s="33"/>
      <c r="B204" s="12">
        <v>621</v>
      </c>
      <c r="C204" s="12"/>
      <c r="D204" s="12">
        <v>111</v>
      </c>
      <c r="E204" s="57" t="s">
        <v>38</v>
      </c>
      <c r="F204" s="67"/>
      <c r="G204" s="93">
        <v>265</v>
      </c>
      <c r="H204" s="93"/>
      <c r="I204" s="112"/>
      <c r="J204" s="96">
        <f t="shared" si="15"/>
        <v>265</v>
      </c>
    </row>
    <row r="205" spans="1:10" ht="15.75" x14ac:dyDescent="0.25">
      <c r="A205" s="33"/>
      <c r="B205" s="12">
        <v>623</v>
      </c>
      <c r="C205" s="12"/>
      <c r="D205" s="12">
        <v>111</v>
      </c>
      <c r="E205" s="57" t="s">
        <v>39</v>
      </c>
      <c r="F205" s="67"/>
      <c r="G205" s="93">
        <v>235</v>
      </c>
      <c r="H205" s="93"/>
      <c r="I205" s="112"/>
      <c r="J205" s="96">
        <f t="shared" si="15"/>
        <v>235</v>
      </c>
    </row>
    <row r="206" spans="1:10" ht="15.75" x14ac:dyDescent="0.25">
      <c r="A206" s="33"/>
      <c r="B206" s="12">
        <v>625</v>
      </c>
      <c r="C206" s="12">
        <v>625001</v>
      </c>
      <c r="D206" s="12">
        <v>111</v>
      </c>
      <c r="E206" s="57" t="s">
        <v>40</v>
      </c>
      <c r="F206" s="67"/>
      <c r="G206" s="93">
        <v>70</v>
      </c>
      <c r="H206" s="93"/>
      <c r="I206" s="112"/>
      <c r="J206" s="96">
        <f t="shared" si="15"/>
        <v>70</v>
      </c>
    </row>
    <row r="207" spans="1:10" ht="15.75" x14ac:dyDescent="0.25">
      <c r="A207" s="33"/>
      <c r="B207" s="12"/>
      <c r="C207" s="12">
        <v>625002</v>
      </c>
      <c r="D207" s="12">
        <v>111</v>
      </c>
      <c r="E207" s="57" t="s">
        <v>41</v>
      </c>
      <c r="F207" s="67"/>
      <c r="G207" s="93">
        <v>700</v>
      </c>
      <c r="H207" s="93"/>
      <c r="I207" s="112"/>
      <c r="J207" s="96">
        <f t="shared" si="15"/>
        <v>700</v>
      </c>
    </row>
    <row r="208" spans="1:10" ht="15.75" x14ac:dyDescent="0.25">
      <c r="A208" s="33"/>
      <c r="B208" s="12"/>
      <c r="C208" s="12">
        <v>625003</v>
      </c>
      <c r="D208" s="12">
        <v>111</v>
      </c>
      <c r="E208" s="57" t="s">
        <v>42</v>
      </c>
      <c r="F208" s="67"/>
      <c r="G208" s="93">
        <v>40</v>
      </c>
      <c r="H208" s="93"/>
      <c r="I208" s="112"/>
      <c r="J208" s="96">
        <f t="shared" si="15"/>
        <v>40</v>
      </c>
    </row>
    <row r="209" spans="1:10" ht="15.75" x14ac:dyDescent="0.25">
      <c r="A209" s="33"/>
      <c r="B209" s="12"/>
      <c r="C209" s="12">
        <v>625004</v>
      </c>
      <c r="D209" s="12">
        <v>111</v>
      </c>
      <c r="E209" s="57" t="s">
        <v>43</v>
      </c>
      <c r="F209" s="67"/>
      <c r="G209" s="93">
        <v>150</v>
      </c>
      <c r="H209" s="93"/>
      <c r="I209" s="112"/>
      <c r="J209" s="96">
        <f t="shared" si="15"/>
        <v>150</v>
      </c>
    </row>
    <row r="210" spans="1:10" ht="15.75" x14ac:dyDescent="0.25">
      <c r="A210" s="33"/>
      <c r="B210" s="12"/>
      <c r="C210" s="12">
        <v>625005</v>
      </c>
      <c r="D210" s="12">
        <v>111</v>
      </c>
      <c r="E210" s="57" t="s">
        <v>44</v>
      </c>
      <c r="F210" s="67"/>
      <c r="G210" s="93">
        <v>50</v>
      </c>
      <c r="H210" s="93"/>
      <c r="I210" s="112"/>
      <c r="J210" s="96">
        <f t="shared" si="15"/>
        <v>50</v>
      </c>
    </row>
    <row r="211" spans="1:10" ht="15.75" x14ac:dyDescent="0.25">
      <c r="A211" s="33"/>
      <c r="B211" s="12"/>
      <c r="C211" s="12">
        <v>625007</v>
      </c>
      <c r="D211" s="12">
        <v>111</v>
      </c>
      <c r="E211" s="57" t="s">
        <v>45</v>
      </c>
      <c r="F211" s="67"/>
      <c r="G211" s="93">
        <v>237.07</v>
      </c>
      <c r="H211" s="93"/>
      <c r="I211" s="112"/>
      <c r="J211" s="96">
        <f t="shared" si="15"/>
        <v>237.07</v>
      </c>
    </row>
    <row r="212" spans="1:10" ht="15.75" x14ac:dyDescent="0.25">
      <c r="A212" s="33"/>
      <c r="B212" s="31">
        <v>630</v>
      </c>
      <c r="C212" s="31"/>
      <c r="D212" s="32" t="s">
        <v>307</v>
      </c>
      <c r="E212" s="82" t="s">
        <v>47</v>
      </c>
      <c r="F212" s="69">
        <f>F256+F245+F241+F222+F215+F213+F253</f>
        <v>116725</v>
      </c>
      <c r="G212" s="126">
        <f>G256+G245+G241+G222+G215+G213+G253</f>
        <v>31832.91</v>
      </c>
      <c r="H212" s="120">
        <f>H256+H245+H241+H222+H215+H213+H253</f>
        <v>6000</v>
      </c>
      <c r="I212" s="132">
        <f>I256+I245+I241+I222+I215+I213+I253</f>
        <v>2400</v>
      </c>
      <c r="J212" s="69">
        <f>J256+J245+J241+J222+J215+J213+J253</f>
        <v>152157.90999999997</v>
      </c>
    </row>
    <row r="213" spans="1:10" ht="15.75" x14ac:dyDescent="0.25">
      <c r="A213" s="33"/>
      <c r="B213" s="31">
        <v>631</v>
      </c>
      <c r="C213" s="31"/>
      <c r="D213" s="31">
        <v>41</v>
      </c>
      <c r="E213" s="81" t="s">
        <v>48</v>
      </c>
      <c r="F213" s="69">
        <f t="shared" ref="F213:J213" si="17">SUM(F214)</f>
        <v>320</v>
      </c>
      <c r="G213" s="126">
        <f t="shared" si="17"/>
        <v>0</v>
      </c>
      <c r="H213" s="120">
        <f t="shared" si="17"/>
        <v>0</v>
      </c>
      <c r="I213" s="132">
        <f t="shared" si="17"/>
        <v>0</v>
      </c>
      <c r="J213" s="69">
        <f t="shared" si="17"/>
        <v>320</v>
      </c>
    </row>
    <row r="214" spans="1:10" ht="15.75" x14ac:dyDescent="0.25">
      <c r="A214" s="33"/>
      <c r="B214" s="12"/>
      <c r="C214" s="12">
        <v>631001</v>
      </c>
      <c r="D214" s="12">
        <v>41</v>
      </c>
      <c r="E214" s="57" t="s">
        <v>49</v>
      </c>
      <c r="F214" s="67">
        <v>320</v>
      </c>
      <c r="G214" s="95"/>
      <c r="H214" s="34"/>
      <c r="I214" s="112"/>
      <c r="J214" s="96">
        <f t="shared" si="15"/>
        <v>320</v>
      </c>
    </row>
    <row r="215" spans="1:10" ht="15.75" x14ac:dyDescent="0.25">
      <c r="A215" s="33"/>
      <c r="B215" s="31">
        <v>632</v>
      </c>
      <c r="C215" s="31"/>
      <c r="D215" s="32">
        <v>41</v>
      </c>
      <c r="E215" s="81" t="s">
        <v>50</v>
      </c>
      <c r="F215" s="69">
        <f>SUM(F216:F221)</f>
        <v>64660</v>
      </c>
      <c r="G215" s="126">
        <f t="shared" ref="G215:J215" si="18">SUM(G216:G221)</f>
        <v>4754.95</v>
      </c>
      <c r="H215" s="120">
        <f t="shared" si="18"/>
        <v>6000</v>
      </c>
      <c r="I215" s="132">
        <f t="shared" si="18"/>
        <v>0</v>
      </c>
      <c r="J215" s="69">
        <f t="shared" si="18"/>
        <v>75414.95</v>
      </c>
    </row>
    <row r="216" spans="1:10" ht="15.75" x14ac:dyDescent="0.25">
      <c r="A216" s="33"/>
      <c r="B216" s="12"/>
      <c r="C216" s="12">
        <v>632001</v>
      </c>
      <c r="D216" s="13">
        <v>41</v>
      </c>
      <c r="E216" s="57" t="s">
        <v>51</v>
      </c>
      <c r="F216" s="96">
        <v>31294</v>
      </c>
      <c r="G216" s="122">
        <v>884.95</v>
      </c>
      <c r="H216" s="93"/>
      <c r="I216" s="113"/>
      <c r="J216" s="96">
        <f t="shared" si="15"/>
        <v>32178.95</v>
      </c>
    </row>
    <row r="217" spans="1:10" ht="15.75" x14ac:dyDescent="0.25">
      <c r="A217" s="33"/>
      <c r="B217" s="12"/>
      <c r="C217" s="12">
        <v>632001</v>
      </c>
      <c r="D217" s="13">
        <v>41</v>
      </c>
      <c r="E217" s="57" t="s">
        <v>234</v>
      </c>
      <c r="F217" s="67">
        <v>24706</v>
      </c>
      <c r="G217" s="122">
        <v>4000</v>
      </c>
      <c r="H217" s="117"/>
      <c r="I217" s="112"/>
      <c r="J217" s="96">
        <f t="shared" si="15"/>
        <v>28706</v>
      </c>
    </row>
    <row r="218" spans="1:10" ht="15.75" x14ac:dyDescent="0.25">
      <c r="A218" s="33"/>
      <c r="B218" s="12"/>
      <c r="C218" s="12">
        <v>632002</v>
      </c>
      <c r="D218" s="12">
        <v>41</v>
      </c>
      <c r="E218" s="57" t="s">
        <v>52</v>
      </c>
      <c r="F218" s="96">
        <v>7000</v>
      </c>
      <c r="G218" s="122">
        <v>-130</v>
      </c>
      <c r="H218" s="93">
        <v>6000</v>
      </c>
      <c r="I218" s="113"/>
      <c r="J218" s="96">
        <f t="shared" si="15"/>
        <v>12870</v>
      </c>
    </row>
    <row r="219" spans="1:10" ht="15.75" x14ac:dyDescent="0.25">
      <c r="A219" s="33"/>
      <c r="B219" s="12"/>
      <c r="C219" s="12">
        <v>632003</v>
      </c>
      <c r="D219" s="12">
        <v>41</v>
      </c>
      <c r="E219" s="57" t="s">
        <v>53</v>
      </c>
      <c r="F219" s="96">
        <v>500</v>
      </c>
      <c r="G219" s="95"/>
      <c r="H219" s="34"/>
      <c r="I219" s="112"/>
      <c r="J219" s="96">
        <f t="shared" si="15"/>
        <v>500</v>
      </c>
    </row>
    <row r="220" spans="1:10" ht="15.75" x14ac:dyDescent="0.25">
      <c r="A220" s="33"/>
      <c r="B220" s="12"/>
      <c r="C220" s="12">
        <v>632004</v>
      </c>
      <c r="D220" s="12">
        <v>41</v>
      </c>
      <c r="E220" s="57" t="s">
        <v>54</v>
      </c>
      <c r="F220" s="96">
        <v>160</v>
      </c>
      <c r="G220" s="95"/>
      <c r="H220" s="34"/>
      <c r="I220" s="112"/>
      <c r="J220" s="96">
        <f t="shared" si="15"/>
        <v>160</v>
      </c>
    </row>
    <row r="221" spans="1:10" ht="15.75" x14ac:dyDescent="0.25">
      <c r="A221" s="33"/>
      <c r="B221" s="12"/>
      <c r="C221" s="12">
        <v>632005</v>
      </c>
      <c r="D221" s="12">
        <v>41</v>
      </c>
      <c r="E221" s="57" t="s">
        <v>55</v>
      </c>
      <c r="F221" s="96">
        <v>1000</v>
      </c>
      <c r="G221" s="95"/>
      <c r="H221" s="34"/>
      <c r="I221" s="112"/>
      <c r="J221" s="96">
        <f t="shared" si="15"/>
        <v>1000</v>
      </c>
    </row>
    <row r="222" spans="1:10" ht="15.75" x14ac:dyDescent="0.25">
      <c r="A222" s="33"/>
      <c r="B222" s="31">
        <v>633</v>
      </c>
      <c r="C222" s="31"/>
      <c r="D222" s="31" t="s">
        <v>307</v>
      </c>
      <c r="E222" s="81" t="s">
        <v>56</v>
      </c>
      <c r="F222" s="69">
        <f>SUM(F223:F240)</f>
        <v>2140</v>
      </c>
      <c r="G222" s="126">
        <f t="shared" ref="G222:J222" si="19">SUM(G223:G240)</f>
        <v>29939.609999999997</v>
      </c>
      <c r="H222" s="120">
        <f t="shared" si="19"/>
        <v>0</v>
      </c>
      <c r="I222" s="132">
        <f t="shared" si="19"/>
        <v>0</v>
      </c>
      <c r="J222" s="69">
        <f t="shared" si="19"/>
        <v>32079.609999999997</v>
      </c>
    </row>
    <row r="223" spans="1:10" ht="15.75" x14ac:dyDescent="0.25">
      <c r="A223" s="33"/>
      <c r="B223" s="12"/>
      <c r="C223" s="12">
        <v>633001</v>
      </c>
      <c r="D223" s="12">
        <v>41</v>
      </c>
      <c r="E223" s="57" t="s">
        <v>299</v>
      </c>
      <c r="F223" s="96"/>
      <c r="G223" s="122">
        <v>100</v>
      </c>
      <c r="H223" s="93"/>
      <c r="I223" s="113"/>
      <c r="J223" s="96">
        <f t="shared" si="15"/>
        <v>100</v>
      </c>
    </row>
    <row r="224" spans="1:10" ht="15.75" x14ac:dyDescent="0.25">
      <c r="A224" s="33"/>
      <c r="B224" s="12"/>
      <c r="C224" s="12">
        <v>633001</v>
      </c>
      <c r="D224" s="12" t="s">
        <v>22</v>
      </c>
      <c r="E224" s="57" t="s">
        <v>299</v>
      </c>
      <c r="F224" s="192"/>
      <c r="G224" s="122">
        <v>17186.759999999998</v>
      </c>
      <c r="H224" s="117"/>
      <c r="I224" s="113"/>
      <c r="J224" s="192">
        <f t="shared" si="15"/>
        <v>17186.759999999998</v>
      </c>
    </row>
    <row r="225" spans="1:10" ht="15.75" x14ac:dyDescent="0.25">
      <c r="A225" s="33"/>
      <c r="B225" s="12"/>
      <c r="C225" s="12">
        <v>633002</v>
      </c>
      <c r="D225" s="12">
        <v>41</v>
      </c>
      <c r="E225" s="57" t="s">
        <v>57</v>
      </c>
      <c r="F225" s="96">
        <v>200</v>
      </c>
      <c r="G225" s="122">
        <v>34</v>
      </c>
      <c r="H225" s="93"/>
      <c r="I225" s="113"/>
      <c r="J225" s="96">
        <f t="shared" si="15"/>
        <v>234</v>
      </c>
    </row>
    <row r="226" spans="1:10" ht="15.75" x14ac:dyDescent="0.25">
      <c r="A226" s="33"/>
      <c r="B226" s="12"/>
      <c r="C226" s="12">
        <v>633003</v>
      </c>
      <c r="D226" s="12">
        <v>41</v>
      </c>
      <c r="E226" s="57" t="s">
        <v>58</v>
      </c>
      <c r="F226" s="102"/>
      <c r="G226" s="122"/>
      <c r="H226" s="34"/>
      <c r="I226" s="113"/>
      <c r="J226" s="96">
        <f t="shared" si="15"/>
        <v>0</v>
      </c>
    </row>
    <row r="227" spans="1:10" ht="15.75" x14ac:dyDescent="0.25">
      <c r="A227" s="33"/>
      <c r="B227" s="12"/>
      <c r="C227" s="12">
        <v>633004</v>
      </c>
      <c r="D227" s="12">
        <v>41</v>
      </c>
      <c r="E227" s="57" t="s">
        <v>106</v>
      </c>
      <c r="F227" s="96">
        <v>500</v>
      </c>
      <c r="G227" s="122">
        <v>130</v>
      </c>
      <c r="H227" s="93"/>
      <c r="I227" s="113"/>
      <c r="J227" s="96">
        <f t="shared" si="15"/>
        <v>630</v>
      </c>
    </row>
    <row r="228" spans="1:10" ht="15.75" x14ac:dyDescent="0.25">
      <c r="A228" s="33"/>
      <c r="B228" s="12"/>
      <c r="C228" s="12">
        <v>633004</v>
      </c>
      <c r="D228" s="12">
        <v>41</v>
      </c>
      <c r="E228" s="57" t="s">
        <v>301</v>
      </c>
      <c r="F228" s="96"/>
      <c r="G228" s="122">
        <v>0</v>
      </c>
      <c r="H228" s="93"/>
      <c r="I228" s="113"/>
      <c r="J228" s="96">
        <f t="shared" si="15"/>
        <v>0</v>
      </c>
    </row>
    <row r="229" spans="1:10" ht="15.75" x14ac:dyDescent="0.25">
      <c r="A229" s="33"/>
      <c r="B229" s="12"/>
      <c r="C229" s="12">
        <v>633004</v>
      </c>
      <c r="D229" s="12" t="s">
        <v>22</v>
      </c>
      <c r="E229" s="57" t="s">
        <v>301</v>
      </c>
      <c r="F229" s="192"/>
      <c r="G229" s="122">
        <v>7094.3</v>
      </c>
      <c r="H229" s="93"/>
      <c r="I229" s="113"/>
      <c r="J229" s="192">
        <f t="shared" si="15"/>
        <v>7094.3</v>
      </c>
    </row>
    <row r="230" spans="1:10" ht="15.75" x14ac:dyDescent="0.25">
      <c r="A230" s="33"/>
      <c r="B230" s="12"/>
      <c r="C230" s="12">
        <v>633006</v>
      </c>
      <c r="D230" s="12">
        <v>41</v>
      </c>
      <c r="E230" s="57" t="s">
        <v>59</v>
      </c>
      <c r="F230" s="96">
        <v>1000</v>
      </c>
      <c r="G230" s="122">
        <v>2000</v>
      </c>
      <c r="H230" s="93"/>
      <c r="I230" s="113"/>
      <c r="J230" s="96">
        <f t="shared" si="15"/>
        <v>3000</v>
      </c>
    </row>
    <row r="231" spans="1:10" ht="15.75" x14ac:dyDescent="0.25">
      <c r="A231" s="33"/>
      <c r="B231" s="12"/>
      <c r="C231" s="12">
        <v>633006</v>
      </c>
      <c r="D231" s="12">
        <v>41</v>
      </c>
      <c r="E231" s="57" t="s">
        <v>302</v>
      </c>
      <c r="F231" s="96">
        <v>180</v>
      </c>
      <c r="G231" s="95"/>
      <c r="H231" s="34"/>
      <c r="I231" s="113"/>
      <c r="J231" s="96">
        <f t="shared" si="15"/>
        <v>180</v>
      </c>
    </row>
    <row r="232" spans="1:10" ht="15.75" x14ac:dyDescent="0.25">
      <c r="A232" s="33"/>
      <c r="B232" s="12"/>
      <c r="C232" s="12">
        <v>633006</v>
      </c>
      <c r="D232" s="12">
        <v>41</v>
      </c>
      <c r="E232" s="57" t="s">
        <v>298</v>
      </c>
      <c r="F232" s="96"/>
      <c r="G232" s="122">
        <v>0</v>
      </c>
      <c r="H232" s="93"/>
      <c r="I232" s="113"/>
      <c r="J232" s="96">
        <f t="shared" si="15"/>
        <v>0</v>
      </c>
    </row>
    <row r="233" spans="1:10" ht="15.75" x14ac:dyDescent="0.25">
      <c r="A233" s="33"/>
      <c r="B233" s="12"/>
      <c r="C233" s="12">
        <v>633006</v>
      </c>
      <c r="D233" s="12" t="s">
        <v>22</v>
      </c>
      <c r="E233" s="57" t="s">
        <v>298</v>
      </c>
      <c r="F233" s="192"/>
      <c r="G233" s="122">
        <v>2249.8200000000002</v>
      </c>
      <c r="H233" s="93"/>
      <c r="I233" s="113"/>
      <c r="J233" s="192">
        <f t="shared" si="15"/>
        <v>2249.8200000000002</v>
      </c>
    </row>
    <row r="234" spans="1:10" ht="15.75" x14ac:dyDescent="0.25">
      <c r="A234" s="33"/>
      <c r="B234" s="12"/>
      <c r="C234" s="12">
        <v>633007</v>
      </c>
      <c r="D234" s="12">
        <v>41</v>
      </c>
      <c r="E234" s="57" t="s">
        <v>61</v>
      </c>
      <c r="F234" s="102"/>
      <c r="G234" s="95"/>
      <c r="H234" s="34"/>
      <c r="I234" s="113"/>
      <c r="J234" s="96">
        <f t="shared" si="15"/>
        <v>0</v>
      </c>
    </row>
    <row r="235" spans="1:10" ht="15.75" x14ac:dyDescent="0.25">
      <c r="A235" s="33"/>
      <c r="B235" s="12"/>
      <c r="C235" s="12">
        <v>633009</v>
      </c>
      <c r="D235" s="12">
        <v>41</v>
      </c>
      <c r="E235" s="57" t="s">
        <v>62</v>
      </c>
      <c r="F235" s="96">
        <v>60</v>
      </c>
      <c r="G235" s="95"/>
      <c r="H235" s="34"/>
      <c r="I235" s="112"/>
      <c r="J235" s="96">
        <f t="shared" si="15"/>
        <v>60</v>
      </c>
    </row>
    <row r="236" spans="1:10" ht="15.75" x14ac:dyDescent="0.25">
      <c r="A236" s="33"/>
      <c r="B236" s="12"/>
      <c r="C236" s="12">
        <v>633010</v>
      </c>
      <c r="D236" s="12">
        <v>41</v>
      </c>
      <c r="E236" s="57" t="s">
        <v>63</v>
      </c>
      <c r="F236" s="96">
        <v>200</v>
      </c>
      <c r="G236" s="95"/>
      <c r="H236" s="34"/>
      <c r="I236" s="112"/>
      <c r="J236" s="96">
        <f t="shared" si="15"/>
        <v>200</v>
      </c>
    </row>
    <row r="237" spans="1:10" ht="15.75" x14ac:dyDescent="0.25">
      <c r="A237" s="33"/>
      <c r="B237" s="12"/>
      <c r="C237" s="12">
        <v>633013</v>
      </c>
      <c r="D237" s="12">
        <v>41</v>
      </c>
      <c r="E237" s="57" t="s">
        <v>64</v>
      </c>
      <c r="F237" s="96"/>
      <c r="G237" s="93">
        <v>100</v>
      </c>
      <c r="H237" s="93"/>
      <c r="I237" s="112"/>
      <c r="J237" s="96">
        <f t="shared" si="15"/>
        <v>100</v>
      </c>
    </row>
    <row r="238" spans="1:10" ht="15.75" x14ac:dyDescent="0.25">
      <c r="A238" s="33"/>
      <c r="B238" s="12"/>
      <c r="C238" s="12">
        <v>633016</v>
      </c>
      <c r="D238" s="12">
        <v>41</v>
      </c>
      <c r="E238" s="57" t="s">
        <v>66</v>
      </c>
      <c r="F238" s="96"/>
      <c r="G238" s="93">
        <v>500</v>
      </c>
      <c r="H238" s="93"/>
      <c r="I238" s="112"/>
      <c r="J238" s="96">
        <f t="shared" si="15"/>
        <v>500</v>
      </c>
    </row>
    <row r="239" spans="1:10" ht="15.75" x14ac:dyDescent="0.25">
      <c r="A239" s="33"/>
      <c r="B239" s="12"/>
      <c r="C239" s="12">
        <v>633018</v>
      </c>
      <c r="D239" s="12">
        <v>41</v>
      </c>
      <c r="E239" s="57" t="s">
        <v>296</v>
      </c>
      <c r="F239" s="96"/>
      <c r="G239" s="93">
        <v>100</v>
      </c>
      <c r="H239" s="93"/>
      <c r="I239" s="112"/>
      <c r="J239" s="96">
        <f t="shared" si="15"/>
        <v>100</v>
      </c>
    </row>
    <row r="240" spans="1:10" ht="15.75" x14ac:dyDescent="0.25">
      <c r="A240" s="33"/>
      <c r="B240" s="12"/>
      <c r="C240" s="12">
        <v>633019</v>
      </c>
      <c r="D240" s="12" t="s">
        <v>323</v>
      </c>
      <c r="E240" s="57" t="s">
        <v>324</v>
      </c>
      <c r="F240" s="192"/>
      <c r="G240" s="122">
        <v>444.73</v>
      </c>
      <c r="H240" s="93"/>
      <c r="I240" s="112"/>
      <c r="J240" s="192">
        <f t="shared" si="15"/>
        <v>444.73</v>
      </c>
    </row>
    <row r="241" spans="1:10" ht="15.75" x14ac:dyDescent="0.25">
      <c r="A241" s="33"/>
      <c r="B241" s="31">
        <v>634</v>
      </c>
      <c r="C241" s="31"/>
      <c r="D241" s="31">
        <v>41</v>
      </c>
      <c r="E241" s="81" t="s">
        <v>67</v>
      </c>
      <c r="F241" s="69">
        <f t="shared" ref="F241:J241" si="20">SUM(F242:F244)</f>
        <v>486</v>
      </c>
      <c r="G241" s="126">
        <f t="shared" si="20"/>
        <v>12</v>
      </c>
      <c r="H241" s="120">
        <f t="shared" si="20"/>
        <v>0</v>
      </c>
      <c r="I241" s="132">
        <f t="shared" si="20"/>
        <v>0</v>
      </c>
      <c r="J241" s="69">
        <f t="shared" si="20"/>
        <v>498</v>
      </c>
    </row>
    <row r="242" spans="1:10" ht="15.6" customHeight="1" x14ac:dyDescent="0.25">
      <c r="A242" s="33"/>
      <c r="B242" s="12"/>
      <c r="C242" s="12">
        <v>634001</v>
      </c>
      <c r="D242" s="12">
        <v>41</v>
      </c>
      <c r="E242" s="57" t="s">
        <v>68</v>
      </c>
      <c r="F242" s="96">
        <v>140</v>
      </c>
      <c r="G242" s="95"/>
      <c r="H242" s="34"/>
      <c r="I242" s="112"/>
      <c r="J242" s="96">
        <f t="shared" si="15"/>
        <v>140</v>
      </c>
    </row>
    <row r="243" spans="1:10" ht="15.75" x14ac:dyDescent="0.25">
      <c r="A243" s="33"/>
      <c r="B243" s="12"/>
      <c r="C243" s="12">
        <v>634002</v>
      </c>
      <c r="D243" s="12">
        <v>41</v>
      </c>
      <c r="E243" s="57" t="s">
        <v>107</v>
      </c>
      <c r="F243" s="96">
        <v>128</v>
      </c>
      <c r="G243" s="122">
        <v>12</v>
      </c>
      <c r="H243" s="93"/>
      <c r="I243" s="112"/>
      <c r="J243" s="96">
        <f t="shared" si="15"/>
        <v>140</v>
      </c>
    </row>
    <row r="244" spans="1:10" ht="15.75" x14ac:dyDescent="0.25">
      <c r="A244" s="33"/>
      <c r="B244" s="12"/>
      <c r="C244" s="12">
        <v>634003</v>
      </c>
      <c r="D244" s="12">
        <v>41</v>
      </c>
      <c r="E244" s="57" t="s">
        <v>69</v>
      </c>
      <c r="F244" s="96">
        <v>218</v>
      </c>
      <c r="G244" s="95"/>
      <c r="H244" s="34"/>
      <c r="I244" s="112"/>
      <c r="J244" s="96">
        <f t="shared" si="15"/>
        <v>218</v>
      </c>
    </row>
    <row r="245" spans="1:10" ht="15.75" x14ac:dyDescent="0.25">
      <c r="A245" s="33"/>
      <c r="B245" s="31">
        <v>635</v>
      </c>
      <c r="C245" s="31"/>
      <c r="D245" s="31">
        <v>41</v>
      </c>
      <c r="E245" s="81" t="s">
        <v>71</v>
      </c>
      <c r="F245" s="69">
        <f t="shared" ref="F245:J245" si="21">SUM(F246:F252)</f>
        <v>27949</v>
      </c>
      <c r="G245" s="126">
        <f t="shared" si="21"/>
        <v>-8267</v>
      </c>
      <c r="H245" s="120">
        <f t="shared" si="21"/>
        <v>0</v>
      </c>
      <c r="I245" s="132">
        <f t="shared" si="21"/>
        <v>2400</v>
      </c>
      <c r="J245" s="69">
        <f t="shared" si="21"/>
        <v>17282</v>
      </c>
    </row>
    <row r="246" spans="1:10" ht="15.75" x14ac:dyDescent="0.25">
      <c r="A246" s="33"/>
      <c r="B246" s="12"/>
      <c r="C246" s="12">
        <v>635002</v>
      </c>
      <c r="D246" s="12">
        <v>41</v>
      </c>
      <c r="E246" s="57" t="s">
        <v>72</v>
      </c>
      <c r="F246" s="96">
        <v>100</v>
      </c>
      <c r="G246" s="95"/>
      <c r="H246" s="34"/>
      <c r="I246" s="112"/>
      <c r="J246" s="96">
        <f t="shared" si="15"/>
        <v>100</v>
      </c>
    </row>
    <row r="247" spans="1:10" ht="15.75" x14ac:dyDescent="0.25">
      <c r="A247" s="33"/>
      <c r="B247" s="12"/>
      <c r="C247" s="12">
        <v>635003</v>
      </c>
      <c r="D247" s="12">
        <v>41</v>
      </c>
      <c r="E247" s="57" t="s">
        <v>73</v>
      </c>
      <c r="F247" s="96"/>
      <c r="G247" s="95"/>
      <c r="H247" s="34"/>
      <c r="I247" s="112"/>
      <c r="J247" s="96">
        <f t="shared" si="15"/>
        <v>0</v>
      </c>
    </row>
    <row r="248" spans="1:10" ht="15.75" x14ac:dyDescent="0.25">
      <c r="A248" s="33"/>
      <c r="B248" s="12"/>
      <c r="C248" s="12">
        <v>635004</v>
      </c>
      <c r="D248" s="12">
        <v>41</v>
      </c>
      <c r="E248" s="57" t="s">
        <v>74</v>
      </c>
      <c r="F248" s="96">
        <v>60</v>
      </c>
      <c r="G248" s="122">
        <v>-18</v>
      </c>
      <c r="H248" s="93"/>
      <c r="I248" s="113"/>
      <c r="J248" s="96">
        <f t="shared" si="15"/>
        <v>42</v>
      </c>
    </row>
    <row r="249" spans="1:10" ht="15.75" x14ac:dyDescent="0.25">
      <c r="A249" s="33"/>
      <c r="B249" s="12"/>
      <c r="C249" s="12">
        <v>635005</v>
      </c>
      <c r="D249" s="12">
        <v>41</v>
      </c>
      <c r="E249" s="57" t="s">
        <v>75</v>
      </c>
      <c r="F249" s="96"/>
      <c r="G249" s="122">
        <v>40</v>
      </c>
      <c r="H249" s="93"/>
      <c r="I249" s="112"/>
      <c r="J249" s="96">
        <f t="shared" si="15"/>
        <v>40</v>
      </c>
    </row>
    <row r="250" spans="1:10" ht="15.75" x14ac:dyDescent="0.25">
      <c r="A250" s="33"/>
      <c r="B250" s="12"/>
      <c r="C250" s="12">
        <v>635006</v>
      </c>
      <c r="D250" s="12">
        <v>41</v>
      </c>
      <c r="E250" s="57" t="s">
        <v>227</v>
      </c>
      <c r="F250" s="67">
        <v>5789</v>
      </c>
      <c r="G250" s="122">
        <v>-5789</v>
      </c>
      <c r="H250" s="34"/>
      <c r="I250" s="113"/>
      <c r="J250" s="96">
        <f t="shared" si="15"/>
        <v>0</v>
      </c>
    </row>
    <row r="251" spans="1:10" ht="15.75" x14ac:dyDescent="0.25">
      <c r="A251" s="33"/>
      <c r="B251" s="12"/>
      <c r="C251" s="12">
        <v>635006</v>
      </c>
      <c r="D251" s="12">
        <v>41</v>
      </c>
      <c r="E251" s="57" t="s">
        <v>76</v>
      </c>
      <c r="F251" s="96">
        <v>20000</v>
      </c>
      <c r="G251" s="122">
        <v>-2500</v>
      </c>
      <c r="H251" s="34"/>
      <c r="I251" s="113">
        <v>2400</v>
      </c>
      <c r="J251" s="96">
        <f t="shared" si="15"/>
        <v>15100</v>
      </c>
    </row>
    <row r="252" spans="1:10" ht="15.75" x14ac:dyDescent="0.25">
      <c r="A252" s="33"/>
      <c r="B252" s="12"/>
      <c r="C252" s="12">
        <v>635009</v>
      </c>
      <c r="D252" s="12">
        <v>41</v>
      </c>
      <c r="E252" s="57" t="s">
        <v>108</v>
      </c>
      <c r="F252" s="96">
        <v>2000</v>
      </c>
      <c r="G252" s="122"/>
      <c r="H252" s="34"/>
      <c r="I252" s="112"/>
      <c r="J252" s="96">
        <f t="shared" si="15"/>
        <v>2000</v>
      </c>
    </row>
    <row r="253" spans="1:10" ht="15.75" x14ac:dyDescent="0.25">
      <c r="A253" s="33"/>
      <c r="B253" s="31">
        <v>636</v>
      </c>
      <c r="C253" s="12"/>
      <c r="D253" s="31">
        <v>41</v>
      </c>
      <c r="E253" s="81" t="s">
        <v>78</v>
      </c>
      <c r="F253" s="69">
        <f>F254+F255</f>
        <v>0</v>
      </c>
      <c r="G253" s="126">
        <f>G254+G255</f>
        <v>1000</v>
      </c>
      <c r="H253" s="120">
        <f>H254+H255</f>
        <v>0</v>
      </c>
      <c r="I253" s="132">
        <f>I254+I255</f>
        <v>0</v>
      </c>
      <c r="J253" s="69">
        <f t="shared" si="15"/>
        <v>1000</v>
      </c>
    </row>
    <row r="254" spans="1:10" ht="15.75" x14ac:dyDescent="0.25">
      <c r="A254" s="33"/>
      <c r="B254" s="31"/>
      <c r="C254" s="12">
        <v>636002</v>
      </c>
      <c r="D254" s="12">
        <v>41</v>
      </c>
      <c r="E254" s="57" t="s">
        <v>74</v>
      </c>
      <c r="F254" s="96"/>
      <c r="G254" s="93">
        <v>200</v>
      </c>
      <c r="H254" s="93"/>
      <c r="I254" s="112"/>
      <c r="J254" s="96">
        <f t="shared" si="15"/>
        <v>200</v>
      </c>
    </row>
    <row r="255" spans="1:10" ht="15.75" x14ac:dyDescent="0.25">
      <c r="A255" s="33"/>
      <c r="B255" s="12"/>
      <c r="C255" s="12">
        <v>636007</v>
      </c>
      <c r="D255" s="12">
        <v>41</v>
      </c>
      <c r="E255" s="57" t="s">
        <v>327</v>
      </c>
      <c r="F255" s="96"/>
      <c r="G255" s="93">
        <v>800</v>
      </c>
      <c r="H255" s="93"/>
      <c r="I255" s="112"/>
      <c r="J255" s="96">
        <f t="shared" si="15"/>
        <v>800</v>
      </c>
    </row>
    <row r="256" spans="1:10" ht="15.75" x14ac:dyDescent="0.25">
      <c r="A256" s="33"/>
      <c r="B256" s="31">
        <v>637</v>
      </c>
      <c r="C256" s="31"/>
      <c r="D256" s="31" t="s">
        <v>307</v>
      </c>
      <c r="E256" s="81" t="s">
        <v>80</v>
      </c>
      <c r="F256" s="69">
        <f t="shared" ref="F256:J256" si="22">SUM(F257:F269)</f>
        <v>21170</v>
      </c>
      <c r="G256" s="126">
        <f t="shared" si="22"/>
        <v>4393.3500000000004</v>
      </c>
      <c r="H256" s="120">
        <f t="shared" si="22"/>
        <v>0</v>
      </c>
      <c r="I256" s="132">
        <f t="shared" si="22"/>
        <v>0</v>
      </c>
      <c r="J256" s="69">
        <f t="shared" si="22"/>
        <v>25563.35</v>
      </c>
    </row>
    <row r="257" spans="1:10" ht="15.75" x14ac:dyDescent="0.25">
      <c r="A257" s="33"/>
      <c r="B257" s="34"/>
      <c r="C257" s="12">
        <v>637003</v>
      </c>
      <c r="D257" s="12">
        <v>41</v>
      </c>
      <c r="E257" s="57" t="s">
        <v>109</v>
      </c>
      <c r="F257" s="96">
        <v>400</v>
      </c>
      <c r="G257" s="122">
        <v>-34</v>
      </c>
      <c r="H257" s="34"/>
      <c r="I257" s="113"/>
      <c r="J257" s="96">
        <f t="shared" si="15"/>
        <v>366</v>
      </c>
    </row>
    <row r="258" spans="1:10" ht="15.75" x14ac:dyDescent="0.25">
      <c r="A258" s="33"/>
      <c r="B258" s="34"/>
      <c r="C258" s="12">
        <v>637004</v>
      </c>
      <c r="D258" s="12">
        <v>41</v>
      </c>
      <c r="E258" s="57" t="s">
        <v>110</v>
      </c>
      <c r="F258" s="96">
        <v>1600</v>
      </c>
      <c r="G258" s="122">
        <v>1000</v>
      </c>
      <c r="H258" s="93"/>
      <c r="I258" s="112"/>
      <c r="J258" s="96">
        <f t="shared" si="15"/>
        <v>2600</v>
      </c>
    </row>
    <row r="259" spans="1:10" ht="15.75" x14ac:dyDescent="0.25">
      <c r="A259" s="33"/>
      <c r="B259" s="34"/>
      <c r="C259" s="12">
        <v>637004</v>
      </c>
      <c r="D259" s="12" t="s">
        <v>22</v>
      </c>
      <c r="E259" s="57" t="s">
        <v>325</v>
      </c>
      <c r="F259" s="192"/>
      <c r="G259" s="122">
        <v>200.71</v>
      </c>
      <c r="H259" s="93"/>
      <c r="I259" s="113"/>
      <c r="J259" s="192">
        <f t="shared" si="15"/>
        <v>200.71</v>
      </c>
    </row>
    <row r="260" spans="1:10" ht="31.5" x14ac:dyDescent="0.25">
      <c r="A260" s="33"/>
      <c r="B260" s="34"/>
      <c r="C260" s="12">
        <v>637005</v>
      </c>
      <c r="D260" s="12">
        <v>41</v>
      </c>
      <c r="E260" s="77" t="s">
        <v>297</v>
      </c>
      <c r="F260" s="96">
        <v>3000</v>
      </c>
      <c r="G260" s="122">
        <v>3000</v>
      </c>
      <c r="H260" s="34"/>
      <c r="I260" s="112"/>
      <c r="J260" s="96">
        <f t="shared" si="15"/>
        <v>6000</v>
      </c>
    </row>
    <row r="261" spans="1:10" ht="15.75" x14ac:dyDescent="0.25">
      <c r="A261" s="33"/>
      <c r="B261" s="34"/>
      <c r="C261" s="12">
        <v>637005</v>
      </c>
      <c r="D261" s="12" t="s">
        <v>22</v>
      </c>
      <c r="E261" s="77" t="s">
        <v>326</v>
      </c>
      <c r="F261" s="192"/>
      <c r="G261" s="122">
        <v>2026.64</v>
      </c>
      <c r="H261" s="93"/>
      <c r="I261" s="112"/>
      <c r="J261" s="192">
        <f t="shared" si="15"/>
        <v>2026.64</v>
      </c>
    </row>
    <row r="262" spans="1:10" ht="15.75" x14ac:dyDescent="0.25">
      <c r="A262" s="33"/>
      <c r="B262" s="34"/>
      <c r="C262" s="12">
        <v>637006</v>
      </c>
      <c r="D262" s="12">
        <v>41</v>
      </c>
      <c r="E262" s="57" t="s">
        <v>83</v>
      </c>
      <c r="F262" s="96">
        <v>38</v>
      </c>
      <c r="G262" s="95"/>
      <c r="H262" s="34"/>
      <c r="I262" s="112"/>
      <c r="J262" s="96">
        <f t="shared" si="15"/>
        <v>38</v>
      </c>
    </row>
    <row r="263" spans="1:10" ht="15.75" x14ac:dyDescent="0.25">
      <c r="A263" s="33"/>
      <c r="B263" s="34"/>
      <c r="C263" s="12">
        <v>637011</v>
      </c>
      <c r="D263" s="12">
        <v>41</v>
      </c>
      <c r="E263" s="57" t="s">
        <v>170</v>
      </c>
      <c r="F263" s="67"/>
      <c r="G263" s="122"/>
      <c r="H263" s="93"/>
      <c r="I263" s="112"/>
      <c r="J263" s="96">
        <f t="shared" si="15"/>
        <v>0</v>
      </c>
    </row>
    <row r="264" spans="1:10" ht="15.75" x14ac:dyDescent="0.25">
      <c r="A264" s="33"/>
      <c r="B264" s="34"/>
      <c r="C264" s="12">
        <v>637012</v>
      </c>
      <c r="D264" s="12">
        <v>41</v>
      </c>
      <c r="E264" s="57" t="s">
        <v>85</v>
      </c>
      <c r="F264" s="96">
        <v>300</v>
      </c>
      <c r="G264" s="95"/>
      <c r="H264" s="34"/>
      <c r="I264" s="112"/>
      <c r="J264" s="96">
        <f t="shared" si="15"/>
        <v>300</v>
      </c>
    </row>
    <row r="265" spans="1:10" ht="15.75" x14ac:dyDescent="0.25">
      <c r="A265" s="33"/>
      <c r="B265" s="34"/>
      <c r="C265" s="12">
        <v>637014</v>
      </c>
      <c r="D265" s="12">
        <v>41</v>
      </c>
      <c r="E265" s="57" t="s">
        <v>111</v>
      </c>
      <c r="F265" s="96">
        <v>3740</v>
      </c>
      <c r="G265" s="95"/>
      <c r="H265" s="34"/>
      <c r="I265" s="112"/>
      <c r="J265" s="96">
        <f t="shared" si="15"/>
        <v>3740</v>
      </c>
    </row>
    <row r="266" spans="1:10" ht="15.75" x14ac:dyDescent="0.25">
      <c r="A266" s="33"/>
      <c r="B266" s="34"/>
      <c r="C266" s="12">
        <v>637015</v>
      </c>
      <c r="D266" s="12">
        <v>41</v>
      </c>
      <c r="E266" s="57" t="s">
        <v>112</v>
      </c>
      <c r="F266" s="96">
        <v>2900</v>
      </c>
      <c r="G266" s="95"/>
      <c r="H266" s="34"/>
      <c r="I266" s="112"/>
      <c r="J266" s="96">
        <f t="shared" si="15"/>
        <v>2900</v>
      </c>
    </row>
    <row r="267" spans="1:10" ht="15.75" x14ac:dyDescent="0.25">
      <c r="A267" s="33"/>
      <c r="B267" s="34"/>
      <c r="C267" s="12">
        <v>637016</v>
      </c>
      <c r="D267" s="12">
        <v>41</v>
      </c>
      <c r="E267" s="57" t="s">
        <v>86</v>
      </c>
      <c r="F267" s="96">
        <v>1392</v>
      </c>
      <c r="G267" s="95"/>
      <c r="H267" s="34"/>
      <c r="I267" s="112"/>
      <c r="J267" s="96">
        <f t="shared" si="15"/>
        <v>1392</v>
      </c>
    </row>
    <row r="268" spans="1:10" ht="15.75" x14ac:dyDescent="0.25">
      <c r="A268" s="33"/>
      <c r="B268" s="34"/>
      <c r="C268" s="12">
        <v>637018</v>
      </c>
      <c r="D268" s="12">
        <v>41</v>
      </c>
      <c r="E268" s="57" t="s">
        <v>113</v>
      </c>
      <c r="F268" s="96">
        <v>7000</v>
      </c>
      <c r="G268" s="122">
        <v>-1000</v>
      </c>
      <c r="H268" s="34"/>
      <c r="I268" s="113"/>
      <c r="J268" s="96">
        <f t="shared" si="15"/>
        <v>6000</v>
      </c>
    </row>
    <row r="269" spans="1:10" ht="19.149999999999999" customHeight="1" x14ac:dyDescent="0.25">
      <c r="A269" s="33"/>
      <c r="B269" s="34"/>
      <c r="C269" s="12">
        <v>637040</v>
      </c>
      <c r="D269" s="12">
        <v>41</v>
      </c>
      <c r="E269" s="73" t="s">
        <v>114</v>
      </c>
      <c r="F269" s="96">
        <v>800</v>
      </c>
      <c r="G269" s="122">
        <v>-800</v>
      </c>
      <c r="H269" s="34"/>
      <c r="I269" s="113"/>
      <c r="J269" s="96">
        <f t="shared" si="15"/>
        <v>0</v>
      </c>
    </row>
    <row r="270" spans="1:10" ht="19.149999999999999" customHeight="1" x14ac:dyDescent="0.25">
      <c r="A270" s="211" t="s">
        <v>376</v>
      </c>
      <c r="B270" s="212"/>
      <c r="C270" s="212"/>
      <c r="D270" s="213">
        <v>111</v>
      </c>
      <c r="E270" s="214" t="s">
        <v>418</v>
      </c>
      <c r="F270" s="215">
        <f>F271+F311</f>
        <v>0</v>
      </c>
      <c r="G270" s="216">
        <f t="shared" ref="G270:J270" si="23">G271+G311</f>
        <v>6500</v>
      </c>
      <c r="H270" s="217">
        <f t="shared" si="23"/>
        <v>37965.1</v>
      </c>
      <c r="I270" s="218">
        <f t="shared" si="23"/>
        <v>2198.7799999999997</v>
      </c>
      <c r="J270" s="215">
        <f t="shared" si="23"/>
        <v>42266.32</v>
      </c>
    </row>
    <row r="271" spans="1:10" ht="19.149999999999999" customHeight="1" x14ac:dyDescent="0.25">
      <c r="A271" s="36" t="s">
        <v>376</v>
      </c>
      <c r="B271" s="41"/>
      <c r="C271" s="41"/>
      <c r="D271" s="70">
        <v>111</v>
      </c>
      <c r="E271" s="83" t="s">
        <v>377</v>
      </c>
      <c r="F271" s="100">
        <f>F283+F274+F272</f>
        <v>0</v>
      </c>
      <c r="G271" s="135">
        <f t="shared" ref="G271:J271" si="24">G283+G274+G272</f>
        <v>6500</v>
      </c>
      <c r="H271" s="134">
        <f t="shared" si="24"/>
        <v>36125.1</v>
      </c>
      <c r="I271" s="206">
        <f t="shared" si="24"/>
        <v>2198.7799999999997</v>
      </c>
      <c r="J271" s="100">
        <f t="shared" si="24"/>
        <v>40426.32</v>
      </c>
    </row>
    <row r="272" spans="1:10" ht="15.6" customHeight="1" x14ac:dyDescent="0.25">
      <c r="A272" s="33" t="s">
        <v>386</v>
      </c>
      <c r="B272" s="31">
        <v>610</v>
      </c>
      <c r="C272" s="39"/>
      <c r="D272" s="39">
        <v>111</v>
      </c>
      <c r="E272" s="81" t="s">
        <v>32</v>
      </c>
      <c r="F272" s="207">
        <f>SUM(F273:F273)</f>
        <v>0</v>
      </c>
      <c r="G272" s="124">
        <f>SUM(G273:G273)</f>
        <v>1140</v>
      </c>
      <c r="H272" s="94">
        <f>SUM(H273:H273)</f>
        <v>0</v>
      </c>
      <c r="I272" s="131">
        <f>SUM(I273:I273)</f>
        <v>0</v>
      </c>
      <c r="J272" s="207">
        <f>SUM(J273:J273)</f>
        <v>1140</v>
      </c>
    </row>
    <row r="273" spans="1:10" ht="15.6" customHeight="1" x14ac:dyDescent="0.25">
      <c r="A273" s="33" t="s">
        <v>386</v>
      </c>
      <c r="B273" s="12">
        <v>614</v>
      </c>
      <c r="C273" s="12"/>
      <c r="D273" s="12">
        <v>111</v>
      </c>
      <c r="E273" s="57" t="s">
        <v>36</v>
      </c>
      <c r="F273" s="67"/>
      <c r="G273" s="93">
        <v>1140</v>
      </c>
      <c r="H273" s="93"/>
      <c r="I273" s="112"/>
      <c r="J273" s="96">
        <f t="shared" ref="J273" si="25">F273+G273+H273-I273</f>
        <v>1140</v>
      </c>
    </row>
    <row r="274" spans="1:10" ht="15.6" customHeight="1" x14ac:dyDescent="0.25">
      <c r="A274" s="33" t="s">
        <v>387</v>
      </c>
      <c r="B274" s="31">
        <v>620</v>
      </c>
      <c r="C274" s="31"/>
      <c r="D274" s="31">
        <v>111</v>
      </c>
      <c r="E274" s="81" t="s">
        <v>37</v>
      </c>
      <c r="F274" s="68">
        <f t="shared" ref="F274:J274" si="26">SUM(F275:F282)</f>
        <v>0</v>
      </c>
      <c r="G274" s="124">
        <f t="shared" si="26"/>
        <v>0</v>
      </c>
      <c r="H274" s="94">
        <f t="shared" si="26"/>
        <v>398.78</v>
      </c>
      <c r="I274" s="131">
        <f t="shared" si="26"/>
        <v>0</v>
      </c>
      <c r="J274" s="68">
        <f t="shared" si="26"/>
        <v>398.78</v>
      </c>
    </row>
    <row r="275" spans="1:10" ht="15.6" customHeight="1" x14ac:dyDescent="0.25">
      <c r="A275" s="33" t="s">
        <v>387</v>
      </c>
      <c r="B275" s="12">
        <v>621</v>
      </c>
      <c r="C275" s="12"/>
      <c r="D275" s="12">
        <v>111</v>
      </c>
      <c r="E275" s="57" t="s">
        <v>38</v>
      </c>
      <c r="F275" s="67"/>
      <c r="G275" s="95"/>
      <c r="H275" s="113">
        <v>57</v>
      </c>
      <c r="I275" s="112"/>
      <c r="J275" s="96">
        <f t="shared" ref="J275:J282" si="27">F275+G275+H275-I275</f>
        <v>57</v>
      </c>
    </row>
    <row r="276" spans="1:10" ht="15.6" customHeight="1" x14ac:dyDescent="0.25">
      <c r="A276" s="33" t="s">
        <v>387</v>
      </c>
      <c r="B276" s="12">
        <v>623</v>
      </c>
      <c r="C276" s="12"/>
      <c r="D276" s="12">
        <v>111</v>
      </c>
      <c r="E276" s="57" t="s">
        <v>39</v>
      </c>
      <c r="F276" s="67"/>
      <c r="G276" s="95"/>
      <c r="H276" s="113">
        <v>57</v>
      </c>
      <c r="I276" s="112"/>
      <c r="J276" s="96">
        <f t="shared" si="27"/>
        <v>57</v>
      </c>
    </row>
    <row r="277" spans="1:10" ht="15.6" customHeight="1" x14ac:dyDescent="0.25">
      <c r="A277" s="33" t="s">
        <v>387</v>
      </c>
      <c r="B277" s="12">
        <v>625</v>
      </c>
      <c r="C277" s="12">
        <v>625001</v>
      </c>
      <c r="D277" s="12">
        <v>111</v>
      </c>
      <c r="E277" s="57" t="s">
        <v>40</v>
      </c>
      <c r="F277" s="67"/>
      <c r="G277" s="95"/>
      <c r="H277" s="113">
        <v>15.96</v>
      </c>
      <c r="I277" s="112"/>
      <c r="J277" s="96">
        <f t="shared" si="27"/>
        <v>15.96</v>
      </c>
    </row>
    <row r="278" spans="1:10" ht="15.6" customHeight="1" x14ac:dyDescent="0.25">
      <c r="A278" s="33" t="s">
        <v>387</v>
      </c>
      <c r="B278" s="12"/>
      <c r="C278" s="12">
        <v>625002</v>
      </c>
      <c r="D278" s="12">
        <v>111</v>
      </c>
      <c r="E278" s="57" t="s">
        <v>41</v>
      </c>
      <c r="F278" s="67"/>
      <c r="G278" s="95"/>
      <c r="H278" s="113">
        <v>159.6</v>
      </c>
      <c r="I278" s="112"/>
      <c r="J278" s="96">
        <f t="shared" si="27"/>
        <v>159.6</v>
      </c>
    </row>
    <row r="279" spans="1:10" ht="15.6" customHeight="1" x14ac:dyDescent="0.25">
      <c r="A279" s="33" t="s">
        <v>387</v>
      </c>
      <c r="B279" s="12"/>
      <c r="C279" s="12">
        <v>625003</v>
      </c>
      <c r="D279" s="12">
        <v>111</v>
      </c>
      <c r="E279" s="57" t="s">
        <v>42</v>
      </c>
      <c r="F279" s="67"/>
      <c r="G279" s="95"/>
      <c r="H279" s="113">
        <v>9.1199999999999992</v>
      </c>
      <c r="I279" s="112"/>
      <c r="J279" s="96">
        <f t="shared" si="27"/>
        <v>9.1199999999999992</v>
      </c>
    </row>
    <row r="280" spans="1:10" ht="15.6" customHeight="1" x14ac:dyDescent="0.25">
      <c r="A280" s="33" t="s">
        <v>387</v>
      </c>
      <c r="B280" s="12"/>
      <c r="C280" s="12">
        <v>625004</v>
      </c>
      <c r="D280" s="12">
        <v>111</v>
      </c>
      <c r="E280" s="57" t="s">
        <v>43</v>
      </c>
      <c r="F280" s="67"/>
      <c r="G280" s="95"/>
      <c r="H280" s="113">
        <v>34.200000000000003</v>
      </c>
      <c r="I280" s="112"/>
      <c r="J280" s="96">
        <f t="shared" si="27"/>
        <v>34.200000000000003</v>
      </c>
    </row>
    <row r="281" spans="1:10" ht="15.6" customHeight="1" x14ac:dyDescent="0.25">
      <c r="A281" s="33" t="s">
        <v>387</v>
      </c>
      <c r="B281" s="12"/>
      <c r="C281" s="12">
        <v>625005</v>
      </c>
      <c r="D281" s="12">
        <v>111</v>
      </c>
      <c r="E281" s="57" t="s">
        <v>44</v>
      </c>
      <c r="F281" s="67"/>
      <c r="G281" s="95"/>
      <c r="H281" s="113">
        <v>11.4</v>
      </c>
      <c r="I281" s="112"/>
      <c r="J281" s="96">
        <f t="shared" si="27"/>
        <v>11.4</v>
      </c>
    </row>
    <row r="282" spans="1:10" ht="15.6" customHeight="1" x14ac:dyDescent="0.25">
      <c r="A282" s="33" t="s">
        <v>387</v>
      </c>
      <c r="B282" s="12"/>
      <c r="C282" s="12">
        <v>625007</v>
      </c>
      <c r="D282" s="12">
        <v>111</v>
      </c>
      <c r="E282" s="57" t="s">
        <v>45</v>
      </c>
      <c r="F282" s="67"/>
      <c r="G282" s="95"/>
      <c r="H282" s="113">
        <v>54.5</v>
      </c>
      <c r="I282" s="112"/>
      <c r="J282" s="96">
        <f t="shared" si="27"/>
        <v>54.5</v>
      </c>
    </row>
    <row r="283" spans="1:10" ht="15.6" customHeight="1" x14ac:dyDescent="0.25">
      <c r="A283" s="33"/>
      <c r="B283" s="31">
        <v>630</v>
      </c>
      <c r="C283" s="31"/>
      <c r="D283" s="32">
        <v>111</v>
      </c>
      <c r="E283" s="82" t="s">
        <v>47</v>
      </c>
      <c r="F283" s="207">
        <f>F303+F298+F295+F291+F286+F284+F300</f>
        <v>0</v>
      </c>
      <c r="G283" s="126">
        <f>G303+G298+G295+G291+G286+G284+G300</f>
        <v>5360</v>
      </c>
      <c r="H283" s="120">
        <f>H303+H298+H295+H291+H286+H284+H300</f>
        <v>35726.32</v>
      </c>
      <c r="I283" s="132">
        <f>I303+I298+I295+I291+I286+I284+I300</f>
        <v>2198.7799999999997</v>
      </c>
      <c r="J283" s="207">
        <f>J303+J298+J295+J291+J286+J284+J300</f>
        <v>38887.54</v>
      </c>
    </row>
    <row r="284" spans="1:10" ht="15.6" customHeight="1" x14ac:dyDescent="0.25">
      <c r="A284" s="33"/>
      <c r="B284" s="31">
        <v>631</v>
      </c>
      <c r="C284" s="31"/>
      <c r="D284" s="31">
        <v>111</v>
      </c>
      <c r="E284" s="81" t="s">
        <v>48</v>
      </c>
      <c r="F284" s="69">
        <f t="shared" ref="F284:J284" si="28">SUM(F285)</f>
        <v>0</v>
      </c>
      <c r="G284" s="126">
        <f t="shared" si="28"/>
        <v>0</v>
      </c>
      <c r="H284" s="120">
        <f t="shared" si="28"/>
        <v>0</v>
      </c>
      <c r="I284" s="132">
        <f t="shared" si="28"/>
        <v>0</v>
      </c>
      <c r="J284" s="69">
        <f t="shared" si="28"/>
        <v>0</v>
      </c>
    </row>
    <row r="285" spans="1:10" ht="15.6" customHeight="1" x14ac:dyDescent="0.25">
      <c r="A285" s="33" t="s">
        <v>388</v>
      </c>
      <c r="B285" s="12"/>
      <c r="C285" s="12">
        <v>631001</v>
      </c>
      <c r="D285" s="12">
        <v>111</v>
      </c>
      <c r="E285" s="57" t="s">
        <v>389</v>
      </c>
      <c r="F285" s="67"/>
      <c r="G285" s="95"/>
      <c r="H285" s="34"/>
      <c r="I285" s="112"/>
      <c r="J285" s="96">
        <f t="shared" ref="J285" si="29">F285+G285+H285-I285</f>
        <v>0</v>
      </c>
    </row>
    <row r="286" spans="1:10" ht="15.6" customHeight="1" x14ac:dyDescent="0.25">
      <c r="A286" s="33"/>
      <c r="B286" s="31">
        <v>632</v>
      </c>
      <c r="C286" s="31"/>
      <c r="D286" s="32">
        <v>111</v>
      </c>
      <c r="E286" s="81" t="s">
        <v>50</v>
      </c>
      <c r="F286" s="69">
        <f>SUM(F287:F290)</f>
        <v>0</v>
      </c>
      <c r="G286" s="126">
        <f>SUM(G287:G290)</f>
        <v>1185</v>
      </c>
      <c r="H286" s="120">
        <f>SUM(H287:H290)</f>
        <v>0</v>
      </c>
      <c r="I286" s="132">
        <f>SUM(I287:I290)</f>
        <v>398.78</v>
      </c>
      <c r="J286" s="69">
        <f>SUM(J287:J290)</f>
        <v>786.22</v>
      </c>
    </row>
    <row r="287" spans="1:10" ht="15.6" customHeight="1" x14ac:dyDescent="0.25">
      <c r="A287" s="33" t="s">
        <v>390</v>
      </c>
      <c r="B287" s="12"/>
      <c r="C287" s="12">
        <v>632001</v>
      </c>
      <c r="D287" s="12">
        <v>111</v>
      </c>
      <c r="E287" s="57" t="s">
        <v>51</v>
      </c>
      <c r="F287" s="96"/>
      <c r="G287" s="93">
        <v>700</v>
      </c>
      <c r="H287" s="93"/>
      <c r="I287" s="113">
        <v>398.78</v>
      </c>
      <c r="J287" s="96">
        <f t="shared" ref="J287:J290" si="30">F287+G287+H287-I287</f>
        <v>301.22000000000003</v>
      </c>
    </row>
    <row r="288" spans="1:10" ht="15.6" customHeight="1" x14ac:dyDescent="0.25">
      <c r="A288" s="33" t="s">
        <v>391</v>
      </c>
      <c r="B288" s="12"/>
      <c r="C288" s="12">
        <v>632003</v>
      </c>
      <c r="D288" s="12">
        <v>111</v>
      </c>
      <c r="E288" s="57" t="s">
        <v>53</v>
      </c>
      <c r="F288" s="96"/>
      <c r="G288" s="93">
        <v>200</v>
      </c>
      <c r="H288" s="93"/>
      <c r="I288" s="112"/>
      <c r="J288" s="96">
        <f t="shared" si="30"/>
        <v>200</v>
      </c>
    </row>
    <row r="289" spans="1:10" ht="15.6" customHeight="1" x14ac:dyDescent="0.25">
      <c r="A289" s="33" t="s">
        <v>392</v>
      </c>
      <c r="B289" s="12"/>
      <c r="C289" s="12">
        <v>632004</v>
      </c>
      <c r="D289" s="12">
        <v>111</v>
      </c>
      <c r="E289" s="57" t="s">
        <v>54</v>
      </c>
      <c r="F289" s="96"/>
      <c r="G289" s="93">
        <v>190</v>
      </c>
      <c r="H289" s="93"/>
      <c r="I289" s="112"/>
      <c r="J289" s="96">
        <f t="shared" si="30"/>
        <v>190</v>
      </c>
    </row>
    <row r="290" spans="1:10" ht="15.6" customHeight="1" x14ac:dyDescent="0.25">
      <c r="A290" s="33" t="s">
        <v>393</v>
      </c>
      <c r="B290" s="12"/>
      <c r="C290" s="12">
        <v>632005</v>
      </c>
      <c r="D290" s="12">
        <v>111</v>
      </c>
      <c r="E290" s="57" t="s">
        <v>55</v>
      </c>
      <c r="F290" s="96"/>
      <c r="G290" s="93">
        <v>95</v>
      </c>
      <c r="H290" s="93"/>
      <c r="I290" s="112"/>
      <c r="J290" s="96">
        <f t="shared" si="30"/>
        <v>95</v>
      </c>
    </row>
    <row r="291" spans="1:10" ht="15.6" customHeight="1" x14ac:dyDescent="0.25">
      <c r="A291" s="33"/>
      <c r="B291" s="31">
        <v>633</v>
      </c>
      <c r="C291" s="31"/>
      <c r="D291" s="31">
        <v>111</v>
      </c>
      <c r="E291" s="81" t="s">
        <v>56</v>
      </c>
      <c r="F291" s="69">
        <f>SUM(F292:F294)</f>
        <v>0</v>
      </c>
      <c r="G291" s="126">
        <f>SUM(G292:G294)</f>
        <v>770</v>
      </c>
      <c r="H291" s="120">
        <f>SUM(H292:H294)</f>
        <v>490</v>
      </c>
      <c r="I291" s="132">
        <f>SUM(I292:I294)</f>
        <v>0</v>
      </c>
      <c r="J291" s="69">
        <f>SUM(J292:J294)</f>
        <v>1260</v>
      </c>
    </row>
    <row r="292" spans="1:10" ht="15.6" customHeight="1" x14ac:dyDescent="0.25">
      <c r="A292" s="33" t="s">
        <v>394</v>
      </c>
      <c r="B292" s="12"/>
      <c r="C292" s="12">
        <v>633006</v>
      </c>
      <c r="D292" s="12">
        <v>111</v>
      </c>
      <c r="E292" s="57" t="s">
        <v>378</v>
      </c>
      <c r="F292" s="96"/>
      <c r="G292" s="93">
        <v>300</v>
      </c>
      <c r="H292" s="93"/>
      <c r="I292" s="113"/>
      <c r="J292" s="96">
        <f t="shared" ref="J292:J294" si="31">F292+G292+H292-I292</f>
        <v>300</v>
      </c>
    </row>
    <row r="293" spans="1:10" ht="15.6" customHeight="1" x14ac:dyDescent="0.25">
      <c r="A293" s="33" t="s">
        <v>395</v>
      </c>
      <c r="B293" s="12"/>
      <c r="C293" s="12">
        <v>633006</v>
      </c>
      <c r="D293" s="12">
        <v>111</v>
      </c>
      <c r="E293" s="57" t="s">
        <v>379</v>
      </c>
      <c r="F293" s="102"/>
      <c r="G293" s="93">
        <v>270</v>
      </c>
      <c r="H293" s="93"/>
      <c r="I293" s="113"/>
      <c r="J293" s="96">
        <f t="shared" si="31"/>
        <v>270</v>
      </c>
    </row>
    <row r="294" spans="1:10" ht="15.6" customHeight="1" x14ac:dyDescent="0.25">
      <c r="A294" s="33" t="s">
        <v>396</v>
      </c>
      <c r="B294" s="12"/>
      <c r="C294" s="12">
        <v>633016</v>
      </c>
      <c r="D294" s="12">
        <v>111</v>
      </c>
      <c r="E294" s="57" t="s">
        <v>66</v>
      </c>
      <c r="F294" s="96"/>
      <c r="G294" s="93">
        <v>200</v>
      </c>
      <c r="H294" s="93">
        <v>490</v>
      </c>
      <c r="I294" s="112"/>
      <c r="J294" s="96">
        <f t="shared" si="31"/>
        <v>690</v>
      </c>
    </row>
    <row r="295" spans="1:10" ht="15.6" customHeight="1" x14ac:dyDescent="0.25">
      <c r="A295" s="33"/>
      <c r="B295" s="31">
        <v>634</v>
      </c>
      <c r="C295" s="31"/>
      <c r="D295" s="31">
        <v>111</v>
      </c>
      <c r="E295" s="81" t="s">
        <v>67</v>
      </c>
      <c r="F295" s="69">
        <f>SUM(F296:F297)</f>
        <v>0</v>
      </c>
      <c r="G295" s="126">
        <f>SUM(G296:G297)</f>
        <v>370</v>
      </c>
      <c r="H295" s="120">
        <f>SUM(H296:H297)</f>
        <v>0</v>
      </c>
      <c r="I295" s="132">
        <f>SUM(I296:I297)</f>
        <v>0</v>
      </c>
      <c r="J295" s="69">
        <f>SUM(J296:J297)</f>
        <v>370</v>
      </c>
    </row>
    <row r="296" spans="1:10" ht="15.6" customHeight="1" x14ac:dyDescent="0.25">
      <c r="A296" s="33" t="s">
        <v>397</v>
      </c>
      <c r="B296" s="12"/>
      <c r="C296" s="12">
        <v>634001</v>
      </c>
      <c r="D296" s="12">
        <v>111</v>
      </c>
      <c r="E296" s="57" t="s">
        <v>68</v>
      </c>
      <c r="F296" s="96"/>
      <c r="G296" s="93">
        <v>10</v>
      </c>
      <c r="H296" s="93"/>
      <c r="I296" s="112"/>
      <c r="J296" s="96">
        <f t="shared" ref="J296:J297" si="32">F296+G296+H296-I296</f>
        <v>10</v>
      </c>
    </row>
    <row r="297" spans="1:10" ht="15.6" customHeight="1" x14ac:dyDescent="0.25">
      <c r="A297" s="33" t="s">
        <v>400</v>
      </c>
      <c r="B297" s="12"/>
      <c r="C297" s="12">
        <v>634004</v>
      </c>
      <c r="D297" s="12">
        <v>111</v>
      </c>
      <c r="E297" s="57" t="s">
        <v>380</v>
      </c>
      <c r="F297" s="96"/>
      <c r="G297" s="93">
        <v>360</v>
      </c>
      <c r="H297" s="93"/>
      <c r="I297" s="112"/>
      <c r="J297" s="96">
        <f t="shared" si="32"/>
        <v>360</v>
      </c>
    </row>
    <row r="298" spans="1:10" ht="15.6" customHeight="1" x14ac:dyDescent="0.25">
      <c r="A298" s="33"/>
      <c r="B298" s="31">
        <v>635</v>
      </c>
      <c r="C298" s="31"/>
      <c r="D298" s="31">
        <v>111</v>
      </c>
      <c r="E298" s="81" t="s">
        <v>71</v>
      </c>
      <c r="F298" s="69">
        <f>SUM(F299:F299)</f>
        <v>0</v>
      </c>
      <c r="G298" s="126">
        <f>SUM(G299:G299)</f>
        <v>0</v>
      </c>
      <c r="H298" s="120">
        <f>SUM(H299:H299)</f>
        <v>0</v>
      </c>
      <c r="I298" s="132">
        <f>SUM(I299:I299)</f>
        <v>0</v>
      </c>
      <c r="J298" s="69">
        <f>SUM(J299:J299)</f>
        <v>0</v>
      </c>
    </row>
    <row r="299" spans="1:10" ht="15.6" customHeight="1" x14ac:dyDescent="0.25">
      <c r="A299" s="33" t="s">
        <v>401</v>
      </c>
      <c r="B299" s="12"/>
      <c r="C299" s="12">
        <v>635006</v>
      </c>
      <c r="D299" s="12">
        <v>111</v>
      </c>
      <c r="E299" s="57" t="s">
        <v>227</v>
      </c>
      <c r="F299" s="67"/>
      <c r="G299" s="122"/>
      <c r="H299" s="34"/>
      <c r="I299" s="113"/>
      <c r="J299" s="96">
        <f t="shared" ref="J299:J302" si="33">F299+G299+H299-I299</f>
        <v>0</v>
      </c>
    </row>
    <row r="300" spans="1:10" ht="15.6" customHeight="1" x14ac:dyDescent="0.25">
      <c r="A300" s="33"/>
      <c r="B300" s="31">
        <v>636</v>
      </c>
      <c r="C300" s="12"/>
      <c r="D300" s="31">
        <v>111</v>
      </c>
      <c r="E300" s="81" t="s">
        <v>78</v>
      </c>
      <c r="F300" s="69">
        <f>F301+F302</f>
        <v>0</v>
      </c>
      <c r="G300" s="126">
        <f>G301+G302</f>
        <v>100</v>
      </c>
      <c r="H300" s="120">
        <f>H301+H302</f>
        <v>0</v>
      </c>
      <c r="I300" s="132">
        <f>I301+I302</f>
        <v>0</v>
      </c>
      <c r="J300" s="69">
        <f t="shared" si="33"/>
        <v>100</v>
      </c>
    </row>
    <row r="301" spans="1:10" ht="15.6" customHeight="1" x14ac:dyDescent="0.25">
      <c r="A301" s="33" t="s">
        <v>398</v>
      </c>
      <c r="B301" s="31"/>
      <c r="C301" s="12">
        <v>636001</v>
      </c>
      <c r="D301" s="12">
        <v>111</v>
      </c>
      <c r="E301" s="57" t="s">
        <v>381</v>
      </c>
      <c r="F301" s="96"/>
      <c r="G301" s="93"/>
      <c r="H301" s="93"/>
      <c r="I301" s="112"/>
      <c r="J301" s="96">
        <f t="shared" si="33"/>
        <v>0</v>
      </c>
    </row>
    <row r="302" spans="1:10" ht="15.6" customHeight="1" x14ac:dyDescent="0.25">
      <c r="A302" s="33" t="s">
        <v>402</v>
      </c>
      <c r="B302" s="12"/>
      <c r="C302" s="12">
        <v>636006</v>
      </c>
      <c r="D302" s="12">
        <v>111</v>
      </c>
      <c r="E302" s="57" t="s">
        <v>72</v>
      </c>
      <c r="F302" s="96"/>
      <c r="G302" s="93">
        <v>100</v>
      </c>
      <c r="H302" s="93"/>
      <c r="I302" s="112"/>
      <c r="J302" s="96">
        <f t="shared" si="33"/>
        <v>100</v>
      </c>
    </row>
    <row r="303" spans="1:10" ht="15.6" customHeight="1" x14ac:dyDescent="0.25">
      <c r="A303" s="33"/>
      <c r="B303" s="31">
        <v>637</v>
      </c>
      <c r="C303" s="31"/>
      <c r="D303" s="31">
        <v>111</v>
      </c>
      <c r="E303" s="81" t="s">
        <v>80</v>
      </c>
      <c r="F303" s="69">
        <f>SUM(F304:F310)</f>
        <v>0</v>
      </c>
      <c r="G303" s="209">
        <f t="shared" ref="G303:I303" si="34">SUM(G304:G310)</f>
        <v>2935</v>
      </c>
      <c r="H303" s="120">
        <f t="shared" si="34"/>
        <v>35236.32</v>
      </c>
      <c r="I303" s="210">
        <f t="shared" si="34"/>
        <v>1800</v>
      </c>
      <c r="J303" s="69">
        <f>F303+G303+H303-I303</f>
        <v>36371.32</v>
      </c>
    </row>
    <row r="304" spans="1:10" ht="15.6" customHeight="1" x14ac:dyDescent="0.25">
      <c r="A304" s="33" t="s">
        <v>403</v>
      </c>
      <c r="B304" s="34"/>
      <c r="C304" s="12">
        <v>637004</v>
      </c>
      <c r="D304" s="12">
        <v>111</v>
      </c>
      <c r="E304" s="57" t="s">
        <v>110</v>
      </c>
      <c r="F304" s="96"/>
      <c r="G304" s="93">
        <v>715</v>
      </c>
      <c r="H304" s="93"/>
      <c r="I304" s="112"/>
      <c r="J304" s="96">
        <f t="shared" ref="J304:J310" si="35">F304+G304+H304-I304</f>
        <v>715</v>
      </c>
    </row>
    <row r="305" spans="1:10" ht="15.6" customHeight="1" x14ac:dyDescent="0.25">
      <c r="A305" s="33" t="s">
        <v>404</v>
      </c>
      <c r="B305" s="34"/>
      <c r="C305" s="12">
        <v>637007</v>
      </c>
      <c r="D305" s="12">
        <v>111</v>
      </c>
      <c r="E305" s="73" t="s">
        <v>382</v>
      </c>
      <c r="F305" s="96"/>
      <c r="G305" s="93">
        <v>50</v>
      </c>
      <c r="H305" s="93"/>
      <c r="I305" s="112"/>
      <c r="J305" s="96">
        <f t="shared" si="35"/>
        <v>50</v>
      </c>
    </row>
    <row r="306" spans="1:10" ht="15.6" customHeight="1" x14ac:dyDescent="0.25">
      <c r="A306" s="33" t="s">
        <v>405</v>
      </c>
      <c r="B306" s="34"/>
      <c r="C306" s="12">
        <v>637009</v>
      </c>
      <c r="D306" s="12">
        <v>111</v>
      </c>
      <c r="E306" s="73" t="s">
        <v>84</v>
      </c>
      <c r="F306" s="96"/>
      <c r="G306" s="93"/>
      <c r="H306" s="93"/>
      <c r="I306" s="112"/>
      <c r="J306" s="96">
        <f t="shared" si="35"/>
        <v>0</v>
      </c>
    </row>
    <row r="307" spans="1:10" ht="15.6" customHeight="1" x14ac:dyDescent="0.25">
      <c r="A307" s="33" t="s">
        <v>399</v>
      </c>
      <c r="B307" s="34"/>
      <c r="C307" s="12">
        <v>637014</v>
      </c>
      <c r="D307" s="12">
        <v>111</v>
      </c>
      <c r="E307" s="73" t="s">
        <v>111</v>
      </c>
      <c r="F307" s="96"/>
      <c r="G307" s="93">
        <v>370</v>
      </c>
      <c r="H307" s="93">
        <v>2352</v>
      </c>
      <c r="I307" s="112"/>
      <c r="J307" s="96">
        <f t="shared" si="35"/>
        <v>2722</v>
      </c>
    </row>
    <row r="308" spans="1:10" ht="15.6" customHeight="1" x14ac:dyDescent="0.25">
      <c r="A308" s="33" t="s">
        <v>406</v>
      </c>
      <c r="B308" s="34"/>
      <c r="C308" s="12">
        <v>637026</v>
      </c>
      <c r="D308" s="12">
        <v>111</v>
      </c>
      <c r="E308" s="73" t="s">
        <v>383</v>
      </c>
      <c r="F308" s="96"/>
      <c r="G308" s="34"/>
      <c r="H308" s="93">
        <v>31084.32</v>
      </c>
      <c r="I308" s="112"/>
      <c r="J308" s="96">
        <f t="shared" si="35"/>
        <v>31084.32</v>
      </c>
    </row>
    <row r="309" spans="1:10" ht="43.15" customHeight="1" x14ac:dyDescent="0.25">
      <c r="A309" s="33" t="s">
        <v>407</v>
      </c>
      <c r="B309" s="34"/>
      <c r="C309" s="12">
        <v>637027</v>
      </c>
      <c r="D309" s="12">
        <v>111</v>
      </c>
      <c r="E309" s="73" t="s">
        <v>384</v>
      </c>
      <c r="F309" s="96"/>
      <c r="G309" s="93">
        <v>1800</v>
      </c>
      <c r="H309" s="93"/>
      <c r="I309" s="219">
        <v>1800</v>
      </c>
      <c r="J309" s="96">
        <f t="shared" si="35"/>
        <v>0</v>
      </c>
    </row>
    <row r="310" spans="1:10" ht="15.6" customHeight="1" x14ac:dyDescent="0.25">
      <c r="A310" s="33" t="s">
        <v>408</v>
      </c>
      <c r="B310" s="34"/>
      <c r="C310" s="12">
        <v>637027</v>
      </c>
      <c r="D310" s="12">
        <v>111</v>
      </c>
      <c r="E310" s="73" t="s">
        <v>385</v>
      </c>
      <c r="F310" s="96"/>
      <c r="G310" s="95"/>
      <c r="H310" s="93">
        <v>1800</v>
      </c>
      <c r="I310" s="112"/>
      <c r="J310" s="96">
        <f t="shared" si="35"/>
        <v>1800</v>
      </c>
    </row>
    <row r="311" spans="1:10" ht="15.6" customHeight="1" x14ac:dyDescent="0.25">
      <c r="A311" s="36" t="s">
        <v>376</v>
      </c>
      <c r="B311" s="41"/>
      <c r="C311" s="41"/>
      <c r="D311" s="70">
        <v>111</v>
      </c>
      <c r="E311" s="83" t="s">
        <v>414</v>
      </c>
      <c r="F311" s="100">
        <f>F323+F314+F312</f>
        <v>0</v>
      </c>
      <c r="G311" s="135">
        <f t="shared" ref="G311:J311" si="36">G323+G314+G312</f>
        <v>0</v>
      </c>
      <c r="H311" s="134">
        <f t="shared" si="36"/>
        <v>1840</v>
      </c>
      <c r="I311" s="206">
        <f t="shared" si="36"/>
        <v>0</v>
      </c>
      <c r="J311" s="100">
        <f t="shared" si="36"/>
        <v>1840</v>
      </c>
    </row>
    <row r="312" spans="1:10" ht="15.6" customHeight="1" x14ac:dyDescent="0.25">
      <c r="A312" s="33" t="s">
        <v>386</v>
      </c>
      <c r="B312" s="31">
        <v>610</v>
      </c>
      <c r="C312" s="39"/>
      <c r="D312" s="39">
        <v>111</v>
      </c>
      <c r="E312" s="81" t="s">
        <v>32</v>
      </c>
      <c r="F312" s="207">
        <f>SUM(F313:F313)</f>
        <v>0</v>
      </c>
      <c r="G312" s="124">
        <f>SUM(G313:G313)</f>
        <v>0</v>
      </c>
      <c r="H312" s="94">
        <f>SUM(H313:H313)</f>
        <v>30</v>
      </c>
      <c r="I312" s="131">
        <f>SUM(I313:I313)</f>
        <v>0</v>
      </c>
      <c r="J312" s="207">
        <f>SUM(J313:J313)</f>
        <v>30</v>
      </c>
    </row>
    <row r="313" spans="1:10" ht="15.6" customHeight="1" x14ac:dyDescent="0.25">
      <c r="A313" s="33" t="s">
        <v>386</v>
      </c>
      <c r="B313" s="12">
        <v>614</v>
      </c>
      <c r="C313" s="12"/>
      <c r="D313" s="12">
        <v>111</v>
      </c>
      <c r="E313" s="57" t="s">
        <v>36</v>
      </c>
      <c r="F313" s="67"/>
      <c r="G313" s="93"/>
      <c r="H313" s="93">
        <v>30</v>
      </c>
      <c r="I313" s="112"/>
      <c r="J313" s="96">
        <f t="shared" ref="J313" si="37">F313+G313+H313-I313</f>
        <v>30</v>
      </c>
    </row>
    <row r="314" spans="1:10" ht="15.6" customHeight="1" x14ac:dyDescent="0.25">
      <c r="A314" s="33" t="s">
        <v>387</v>
      </c>
      <c r="B314" s="31">
        <v>620</v>
      </c>
      <c r="C314" s="31"/>
      <c r="D314" s="31">
        <v>111</v>
      </c>
      <c r="E314" s="81" t="s">
        <v>37</v>
      </c>
      <c r="F314" s="68">
        <f t="shared" ref="F314:J314" si="38">SUM(F315:F322)</f>
        <v>0</v>
      </c>
      <c r="G314" s="124">
        <f t="shared" si="38"/>
        <v>0</v>
      </c>
      <c r="H314" s="94">
        <f t="shared" si="38"/>
        <v>10.49</v>
      </c>
      <c r="I314" s="131">
        <f t="shared" si="38"/>
        <v>0</v>
      </c>
      <c r="J314" s="68">
        <f t="shared" si="38"/>
        <v>10.49</v>
      </c>
    </row>
    <row r="315" spans="1:10" ht="15.6" customHeight="1" x14ac:dyDescent="0.25">
      <c r="A315" s="33" t="s">
        <v>387</v>
      </c>
      <c r="B315" s="12">
        <v>621</v>
      </c>
      <c r="C315" s="12"/>
      <c r="D315" s="12">
        <v>111</v>
      </c>
      <c r="E315" s="57" t="s">
        <v>38</v>
      </c>
      <c r="F315" s="67"/>
      <c r="G315" s="95"/>
      <c r="H315" s="113">
        <v>2</v>
      </c>
      <c r="I315" s="112"/>
      <c r="J315" s="96">
        <f t="shared" ref="J315:J322" si="39">F315+G315+H315-I315</f>
        <v>2</v>
      </c>
    </row>
    <row r="316" spans="1:10" ht="15.6" customHeight="1" x14ac:dyDescent="0.25">
      <c r="A316" s="33" t="s">
        <v>387</v>
      </c>
      <c r="B316" s="12">
        <v>623</v>
      </c>
      <c r="C316" s="12"/>
      <c r="D316" s="12">
        <v>111</v>
      </c>
      <c r="E316" s="57" t="s">
        <v>39</v>
      </c>
      <c r="F316" s="67"/>
      <c r="G316" s="95"/>
      <c r="H316" s="113">
        <v>1</v>
      </c>
      <c r="I316" s="112"/>
      <c r="J316" s="96">
        <f t="shared" si="39"/>
        <v>1</v>
      </c>
    </row>
    <row r="317" spans="1:10" ht="15.6" customHeight="1" x14ac:dyDescent="0.25">
      <c r="A317" s="33" t="s">
        <v>387</v>
      </c>
      <c r="B317" s="12">
        <v>625</v>
      </c>
      <c r="C317" s="12">
        <v>625001</v>
      </c>
      <c r="D317" s="12">
        <v>111</v>
      </c>
      <c r="E317" s="57" t="s">
        <v>40</v>
      </c>
      <c r="F317" s="67"/>
      <c r="G317" s="95"/>
      <c r="H317" s="113">
        <v>0.42</v>
      </c>
      <c r="I317" s="112"/>
      <c r="J317" s="96">
        <f t="shared" si="39"/>
        <v>0.42</v>
      </c>
    </row>
    <row r="318" spans="1:10" ht="15.6" customHeight="1" x14ac:dyDescent="0.25">
      <c r="A318" s="33" t="s">
        <v>387</v>
      </c>
      <c r="B318" s="12"/>
      <c r="C318" s="12">
        <v>625002</v>
      </c>
      <c r="D318" s="12">
        <v>111</v>
      </c>
      <c r="E318" s="57" t="s">
        <v>41</v>
      </c>
      <c r="F318" s="67"/>
      <c r="G318" s="95"/>
      <c r="H318" s="113">
        <v>4.2</v>
      </c>
      <c r="I318" s="112"/>
      <c r="J318" s="96">
        <f t="shared" si="39"/>
        <v>4.2</v>
      </c>
    </row>
    <row r="319" spans="1:10" ht="15.6" customHeight="1" x14ac:dyDescent="0.25">
      <c r="A319" s="33" t="s">
        <v>387</v>
      </c>
      <c r="B319" s="12"/>
      <c r="C319" s="12">
        <v>625003</v>
      </c>
      <c r="D319" s="12">
        <v>111</v>
      </c>
      <c r="E319" s="57" t="s">
        <v>42</v>
      </c>
      <c r="F319" s="67"/>
      <c r="G319" s="95"/>
      <c r="H319" s="113">
        <v>0.24</v>
      </c>
      <c r="I319" s="112"/>
      <c r="J319" s="96">
        <f t="shared" si="39"/>
        <v>0.24</v>
      </c>
    </row>
    <row r="320" spans="1:10" ht="15.6" customHeight="1" x14ac:dyDescent="0.25">
      <c r="A320" s="33" t="s">
        <v>387</v>
      </c>
      <c r="B320" s="12"/>
      <c r="C320" s="12">
        <v>625004</v>
      </c>
      <c r="D320" s="12">
        <v>111</v>
      </c>
      <c r="E320" s="57" t="s">
        <v>43</v>
      </c>
      <c r="F320" s="67"/>
      <c r="G320" s="95"/>
      <c r="H320" s="113">
        <v>0.9</v>
      </c>
      <c r="I320" s="112"/>
      <c r="J320" s="96">
        <f t="shared" si="39"/>
        <v>0.9</v>
      </c>
    </row>
    <row r="321" spans="1:10" ht="15.6" customHeight="1" x14ac:dyDescent="0.25">
      <c r="A321" s="33" t="s">
        <v>387</v>
      </c>
      <c r="B321" s="12"/>
      <c r="C321" s="12">
        <v>625005</v>
      </c>
      <c r="D321" s="12">
        <v>111</v>
      </c>
      <c r="E321" s="57" t="s">
        <v>44</v>
      </c>
      <c r="F321" s="67"/>
      <c r="G321" s="95"/>
      <c r="H321" s="113">
        <v>0.3</v>
      </c>
      <c r="I321" s="112"/>
      <c r="J321" s="96">
        <f t="shared" si="39"/>
        <v>0.3</v>
      </c>
    </row>
    <row r="322" spans="1:10" ht="15.6" customHeight="1" x14ac:dyDescent="0.25">
      <c r="A322" s="33" t="s">
        <v>387</v>
      </c>
      <c r="B322" s="12"/>
      <c r="C322" s="12">
        <v>625007</v>
      </c>
      <c r="D322" s="12">
        <v>111</v>
      </c>
      <c r="E322" s="57" t="s">
        <v>45</v>
      </c>
      <c r="F322" s="67"/>
      <c r="G322" s="95"/>
      <c r="H322" s="113">
        <v>1.43</v>
      </c>
      <c r="I322" s="112"/>
      <c r="J322" s="96">
        <f t="shared" si="39"/>
        <v>1.43</v>
      </c>
    </row>
    <row r="323" spans="1:10" ht="15.6" customHeight="1" x14ac:dyDescent="0.25">
      <c r="A323" s="33"/>
      <c r="B323" s="31">
        <v>630</v>
      </c>
      <c r="C323" s="31"/>
      <c r="D323" s="32">
        <v>111</v>
      </c>
      <c r="E323" s="82" t="s">
        <v>47</v>
      </c>
      <c r="F323" s="207">
        <f>F337+F332+F329+F326+F324+F335</f>
        <v>0</v>
      </c>
      <c r="G323" s="126">
        <f>G337+G332+G329+G326+G324+G335</f>
        <v>0</v>
      </c>
      <c r="H323" s="120">
        <f>H337+H332+H329+H326+H324+H335</f>
        <v>1799.51</v>
      </c>
      <c r="I323" s="132">
        <f>I337+I332+I329+I326+I324+I335</f>
        <v>0</v>
      </c>
      <c r="J323" s="207">
        <f>J337+J332+J329+J326+J324+J335</f>
        <v>1799.51</v>
      </c>
    </row>
    <row r="324" spans="1:10" ht="15.6" customHeight="1" x14ac:dyDescent="0.25">
      <c r="A324" s="33"/>
      <c r="B324" s="31">
        <v>631</v>
      </c>
      <c r="C324" s="31"/>
      <c r="D324" s="31">
        <v>111</v>
      </c>
      <c r="E324" s="81" t="s">
        <v>48</v>
      </c>
      <c r="F324" s="69">
        <f t="shared" ref="F324:J324" si="40">SUM(F325)</f>
        <v>0</v>
      </c>
      <c r="G324" s="126">
        <f t="shared" si="40"/>
        <v>0</v>
      </c>
      <c r="H324" s="120">
        <f t="shared" si="40"/>
        <v>37.51</v>
      </c>
      <c r="I324" s="132">
        <f t="shared" si="40"/>
        <v>0</v>
      </c>
      <c r="J324" s="69">
        <f t="shared" si="40"/>
        <v>37.51</v>
      </c>
    </row>
    <row r="325" spans="1:10" ht="15.6" customHeight="1" x14ac:dyDescent="0.25">
      <c r="A325" s="33" t="s">
        <v>388</v>
      </c>
      <c r="B325" s="12"/>
      <c r="C325" s="12">
        <v>631001</v>
      </c>
      <c r="D325" s="12">
        <v>111</v>
      </c>
      <c r="E325" s="57" t="s">
        <v>389</v>
      </c>
      <c r="F325" s="67"/>
      <c r="G325" s="95"/>
      <c r="H325" s="93">
        <v>37.51</v>
      </c>
      <c r="I325" s="112"/>
      <c r="J325" s="96">
        <f t="shared" ref="J325" si="41">F325+G325+H325-I325</f>
        <v>37.51</v>
      </c>
    </row>
    <row r="326" spans="1:10" ht="15.6" customHeight="1" x14ac:dyDescent="0.25">
      <c r="A326" s="33"/>
      <c r="B326" s="31">
        <v>632</v>
      </c>
      <c r="C326" s="31"/>
      <c r="D326" s="32">
        <v>111</v>
      </c>
      <c r="E326" s="81" t="s">
        <v>50</v>
      </c>
      <c r="F326" s="69">
        <f>SUM(F327:F328)</f>
        <v>0</v>
      </c>
      <c r="G326" s="126">
        <f>SUM(G327:G328)</f>
        <v>0</v>
      </c>
      <c r="H326" s="120">
        <f>SUM(H327:H328)</f>
        <v>10</v>
      </c>
      <c r="I326" s="132">
        <f>SUM(I327:I328)</f>
        <v>0</v>
      </c>
      <c r="J326" s="69">
        <f>SUM(J327:J328)</f>
        <v>10</v>
      </c>
    </row>
    <row r="327" spans="1:10" ht="15.6" customHeight="1" x14ac:dyDescent="0.25">
      <c r="A327" s="33" t="s">
        <v>390</v>
      </c>
      <c r="B327" s="12"/>
      <c r="C327" s="12">
        <v>632001</v>
      </c>
      <c r="D327" s="12">
        <v>111</v>
      </c>
      <c r="E327" s="57" t="s">
        <v>51</v>
      </c>
      <c r="F327" s="96"/>
      <c r="G327" s="93"/>
      <c r="H327" s="93"/>
      <c r="I327" s="113"/>
      <c r="J327" s="96">
        <f t="shared" ref="J327:J328" si="42">F327+G327+H327-I327</f>
        <v>0</v>
      </c>
    </row>
    <row r="328" spans="1:10" ht="15.6" customHeight="1" x14ac:dyDescent="0.25">
      <c r="A328" s="33" t="s">
        <v>391</v>
      </c>
      <c r="B328" s="12"/>
      <c r="C328" s="12">
        <v>632005</v>
      </c>
      <c r="D328" s="12">
        <v>111</v>
      </c>
      <c r="E328" s="57" t="s">
        <v>55</v>
      </c>
      <c r="F328" s="96"/>
      <c r="G328" s="93"/>
      <c r="H328" s="93">
        <v>10</v>
      </c>
      <c r="I328" s="112"/>
      <c r="J328" s="96">
        <f t="shared" si="42"/>
        <v>10</v>
      </c>
    </row>
    <row r="329" spans="1:10" ht="15.6" customHeight="1" x14ac:dyDescent="0.25">
      <c r="A329" s="33"/>
      <c r="B329" s="31">
        <v>633</v>
      </c>
      <c r="C329" s="31"/>
      <c r="D329" s="31">
        <v>111</v>
      </c>
      <c r="E329" s="81" t="s">
        <v>56</v>
      </c>
      <c r="F329" s="69">
        <f>SUM(F330:F331)</f>
        <v>0</v>
      </c>
      <c r="G329" s="126">
        <f>SUM(G330:G331)</f>
        <v>0</v>
      </c>
      <c r="H329" s="120">
        <f>SUM(H330:H331)</f>
        <v>26</v>
      </c>
      <c r="I329" s="132">
        <f>SUM(I330:I331)</f>
        <v>0</v>
      </c>
      <c r="J329" s="69">
        <f>SUM(J330:J331)</f>
        <v>26</v>
      </c>
    </row>
    <row r="330" spans="1:10" ht="15.6" customHeight="1" x14ac:dyDescent="0.25">
      <c r="A330" s="33" t="s">
        <v>392</v>
      </c>
      <c r="B330" s="12"/>
      <c r="C330" s="12">
        <v>633006</v>
      </c>
      <c r="D330" s="12">
        <v>111</v>
      </c>
      <c r="E330" s="57" t="s">
        <v>378</v>
      </c>
      <c r="F330" s="96"/>
      <c r="G330" s="93"/>
      <c r="H330" s="93">
        <v>10</v>
      </c>
      <c r="I330" s="113"/>
      <c r="J330" s="96">
        <f t="shared" ref="J330:J331" si="43">F330+G330+H330-I330</f>
        <v>10</v>
      </c>
    </row>
    <row r="331" spans="1:10" ht="15.6" customHeight="1" x14ac:dyDescent="0.25">
      <c r="A331" s="33" t="s">
        <v>393</v>
      </c>
      <c r="B331" s="12"/>
      <c r="C331" s="12">
        <v>633016</v>
      </c>
      <c r="D331" s="12">
        <v>111</v>
      </c>
      <c r="E331" s="57" t="s">
        <v>66</v>
      </c>
      <c r="F331" s="96"/>
      <c r="G331" s="93"/>
      <c r="H331" s="93">
        <v>16</v>
      </c>
      <c r="I331" s="112"/>
      <c r="J331" s="96">
        <f t="shared" si="43"/>
        <v>16</v>
      </c>
    </row>
    <row r="332" spans="1:10" ht="15.6" customHeight="1" x14ac:dyDescent="0.25">
      <c r="A332" s="33"/>
      <c r="B332" s="31">
        <v>634</v>
      </c>
      <c r="C332" s="31"/>
      <c r="D332" s="31">
        <v>111</v>
      </c>
      <c r="E332" s="81" t="s">
        <v>67</v>
      </c>
      <c r="F332" s="69">
        <f>SUM(F333:F334)</f>
        <v>0</v>
      </c>
      <c r="G332" s="126">
        <f>SUM(G333:G334)</f>
        <v>0</v>
      </c>
      <c r="H332" s="120">
        <f>SUM(H333:H334)</f>
        <v>200</v>
      </c>
      <c r="I332" s="132">
        <f>SUM(I333:I334)</f>
        <v>0</v>
      </c>
      <c r="J332" s="69">
        <f>SUM(J333:J334)</f>
        <v>200</v>
      </c>
    </row>
    <row r="333" spans="1:10" ht="15.6" customHeight="1" x14ac:dyDescent="0.25">
      <c r="A333" s="33" t="s">
        <v>394</v>
      </c>
      <c r="B333" s="12"/>
      <c r="C333" s="12">
        <v>634001</v>
      </c>
      <c r="D333" s="12">
        <v>111</v>
      </c>
      <c r="E333" s="57" t="s">
        <v>68</v>
      </c>
      <c r="F333" s="96"/>
      <c r="G333" s="93"/>
      <c r="H333" s="93">
        <v>200</v>
      </c>
      <c r="I333" s="112"/>
      <c r="J333" s="96">
        <f t="shared" ref="J333:J334" si="44">F333+G333+H333-I333</f>
        <v>200</v>
      </c>
    </row>
    <row r="334" spans="1:10" ht="15.6" customHeight="1" x14ac:dyDescent="0.25">
      <c r="A334" s="33" t="s">
        <v>395</v>
      </c>
      <c r="B334" s="12"/>
      <c r="C334" s="12">
        <v>634004</v>
      </c>
      <c r="D334" s="12">
        <v>111</v>
      </c>
      <c r="E334" s="57" t="s">
        <v>380</v>
      </c>
      <c r="F334" s="96"/>
      <c r="G334" s="93"/>
      <c r="H334" s="93"/>
      <c r="I334" s="112"/>
      <c r="J334" s="96">
        <f t="shared" si="44"/>
        <v>0</v>
      </c>
    </row>
    <row r="335" spans="1:10" ht="15.6" customHeight="1" x14ac:dyDescent="0.25">
      <c r="A335" s="33"/>
      <c r="B335" s="31">
        <v>636</v>
      </c>
      <c r="C335" s="12"/>
      <c r="D335" s="31">
        <v>111</v>
      </c>
      <c r="E335" s="81" t="s">
        <v>78</v>
      </c>
      <c r="F335" s="69">
        <f>F336</f>
        <v>0</v>
      </c>
      <c r="G335" s="126">
        <f>G336</f>
        <v>0</v>
      </c>
      <c r="H335" s="120">
        <f>H336</f>
        <v>0</v>
      </c>
      <c r="I335" s="132">
        <f>I336</f>
        <v>0</v>
      </c>
      <c r="J335" s="69">
        <f t="shared" ref="J335:J336" si="45">F335+G335+H335-I335</f>
        <v>0</v>
      </c>
    </row>
    <row r="336" spans="1:10" ht="15.6" customHeight="1" x14ac:dyDescent="0.25">
      <c r="A336" s="33" t="s">
        <v>396</v>
      </c>
      <c r="B336" s="31"/>
      <c r="C336" s="12">
        <v>636001</v>
      </c>
      <c r="D336" s="12">
        <v>111</v>
      </c>
      <c r="E336" s="57" t="s">
        <v>381</v>
      </c>
      <c r="F336" s="96"/>
      <c r="G336" s="93"/>
      <c r="H336" s="93"/>
      <c r="I336" s="112"/>
      <c r="J336" s="96">
        <f t="shared" si="45"/>
        <v>0</v>
      </c>
    </row>
    <row r="337" spans="1:10" ht="15.6" customHeight="1" x14ac:dyDescent="0.25">
      <c r="A337" s="33"/>
      <c r="B337" s="31">
        <v>637</v>
      </c>
      <c r="C337" s="31"/>
      <c r="D337" s="31">
        <v>111</v>
      </c>
      <c r="E337" s="81" t="s">
        <v>80</v>
      </c>
      <c r="F337" s="69">
        <f>SUM(F338:F345)</f>
        <v>0</v>
      </c>
      <c r="G337" s="209">
        <f>SUM(G338:G345)</f>
        <v>0</v>
      </c>
      <c r="H337" s="120">
        <f>SUM(H338:H345)</f>
        <v>1526</v>
      </c>
      <c r="I337" s="210">
        <f>SUM(I338:I345)</f>
        <v>0</v>
      </c>
      <c r="J337" s="69">
        <f>F337+G337+H337-I337</f>
        <v>1526</v>
      </c>
    </row>
    <row r="338" spans="1:10" ht="15.6" customHeight="1" x14ac:dyDescent="0.25">
      <c r="A338" s="33" t="s">
        <v>397</v>
      </c>
      <c r="B338" s="34"/>
      <c r="C338" s="12">
        <v>637004</v>
      </c>
      <c r="D338" s="12">
        <v>111</v>
      </c>
      <c r="E338" s="57" t="s">
        <v>110</v>
      </c>
      <c r="F338" s="96"/>
      <c r="G338" s="93"/>
      <c r="H338" s="93">
        <v>150</v>
      </c>
      <c r="I338" s="112"/>
      <c r="J338" s="96">
        <f t="shared" ref="J338:J345" si="46">F338+G338+H338-I338</f>
        <v>150</v>
      </c>
    </row>
    <row r="339" spans="1:10" ht="15.6" customHeight="1" x14ac:dyDescent="0.25">
      <c r="A339" s="33" t="s">
        <v>400</v>
      </c>
      <c r="B339" s="34"/>
      <c r="C339" s="12">
        <v>637007</v>
      </c>
      <c r="D339" s="12">
        <v>111</v>
      </c>
      <c r="E339" s="73" t="s">
        <v>382</v>
      </c>
      <c r="F339" s="96"/>
      <c r="G339" s="93"/>
      <c r="H339" s="93"/>
      <c r="I339" s="112"/>
      <c r="J339" s="96">
        <f t="shared" si="46"/>
        <v>0</v>
      </c>
    </row>
    <row r="340" spans="1:10" ht="15.6" customHeight="1" x14ac:dyDescent="0.25">
      <c r="A340" s="33" t="s">
        <v>401</v>
      </c>
      <c r="B340" s="34"/>
      <c r="C340" s="12">
        <v>637009</v>
      </c>
      <c r="D340" s="12">
        <v>111</v>
      </c>
      <c r="E340" s="73" t="s">
        <v>84</v>
      </c>
      <c r="F340" s="96"/>
      <c r="G340" s="93"/>
      <c r="I340" s="112"/>
      <c r="J340" s="96">
        <f>F340+G340+H341-I340</f>
        <v>116</v>
      </c>
    </row>
    <row r="341" spans="1:10" ht="15.6" customHeight="1" x14ac:dyDescent="0.25">
      <c r="A341" s="33" t="s">
        <v>398</v>
      </c>
      <c r="B341" s="34"/>
      <c r="C341" s="12">
        <v>637014</v>
      </c>
      <c r="D341" s="12">
        <v>111</v>
      </c>
      <c r="E341" s="73" t="s">
        <v>111</v>
      </c>
      <c r="F341" s="96"/>
      <c r="G341" s="93"/>
      <c r="H341" s="93">
        <v>116</v>
      </c>
      <c r="I341" s="112"/>
      <c r="J341" s="96">
        <f>F341+G341+H342-I341</f>
        <v>240</v>
      </c>
    </row>
    <row r="342" spans="1:10" ht="15.6" customHeight="1" x14ac:dyDescent="0.25">
      <c r="A342" s="33" t="s">
        <v>402</v>
      </c>
      <c r="B342" s="34"/>
      <c r="C342" s="12">
        <v>637026</v>
      </c>
      <c r="D342" s="12">
        <v>111</v>
      </c>
      <c r="E342" s="73" t="s">
        <v>415</v>
      </c>
      <c r="F342" s="96"/>
      <c r="G342" s="34"/>
      <c r="H342" s="93">
        <v>240</v>
      </c>
      <c r="I342" s="112"/>
      <c r="J342" s="96">
        <f t="shared" si="46"/>
        <v>240</v>
      </c>
    </row>
    <row r="343" spans="1:10" ht="15.6" customHeight="1" x14ac:dyDescent="0.25">
      <c r="A343" s="33" t="s">
        <v>403</v>
      </c>
      <c r="B343" s="34"/>
      <c r="C343" s="12">
        <v>637026</v>
      </c>
      <c r="D343" s="12">
        <v>111</v>
      </c>
      <c r="E343" s="73" t="s">
        <v>416</v>
      </c>
      <c r="F343" s="96"/>
      <c r="G343" s="93"/>
      <c r="H343" s="93">
        <v>680</v>
      </c>
      <c r="I343" s="112"/>
      <c r="J343" s="96">
        <f t="shared" si="46"/>
        <v>680</v>
      </c>
    </row>
    <row r="344" spans="1:10" ht="15.6" customHeight="1" x14ac:dyDescent="0.25">
      <c r="A344" s="33" t="s">
        <v>404</v>
      </c>
      <c r="B344" s="34"/>
      <c r="C344" s="12">
        <v>637026</v>
      </c>
      <c r="D344" s="12">
        <v>111</v>
      </c>
      <c r="E344" s="73" t="s">
        <v>422</v>
      </c>
      <c r="F344" s="96"/>
      <c r="G344" s="95"/>
      <c r="H344" s="93">
        <v>340</v>
      </c>
      <c r="I344" s="112"/>
      <c r="J344" s="96">
        <f t="shared" si="46"/>
        <v>340</v>
      </c>
    </row>
    <row r="345" spans="1:10" ht="15.6" customHeight="1" x14ac:dyDescent="0.25">
      <c r="A345" s="33" t="s">
        <v>405</v>
      </c>
      <c r="B345" s="34"/>
      <c r="C345" s="12">
        <v>637027</v>
      </c>
      <c r="D345" s="12">
        <v>111</v>
      </c>
      <c r="E345" s="73" t="s">
        <v>417</v>
      </c>
      <c r="F345" s="96"/>
      <c r="G345" s="95"/>
      <c r="H345" s="93"/>
      <c r="I345" s="112"/>
      <c r="J345" s="96">
        <f t="shared" si="46"/>
        <v>0</v>
      </c>
    </row>
    <row r="346" spans="1:10" ht="31.5" x14ac:dyDescent="0.25">
      <c r="A346" s="36" t="s">
        <v>115</v>
      </c>
      <c r="B346" s="37">
        <v>630</v>
      </c>
      <c r="C346" s="38"/>
      <c r="D346" s="42" t="s">
        <v>344</v>
      </c>
      <c r="E346" s="83" t="s">
        <v>116</v>
      </c>
      <c r="F346" s="100">
        <f t="shared" ref="F346:J346" si="47">F356+F349+F347+F352</f>
        <v>134000</v>
      </c>
      <c r="G346" s="135">
        <f t="shared" si="47"/>
        <v>130075</v>
      </c>
      <c r="H346" s="134">
        <f t="shared" si="47"/>
        <v>250</v>
      </c>
      <c r="I346" s="136">
        <f t="shared" si="47"/>
        <v>7250</v>
      </c>
      <c r="J346" s="100">
        <f t="shared" si="47"/>
        <v>257075</v>
      </c>
    </row>
    <row r="347" spans="1:10" ht="15.75" x14ac:dyDescent="0.25">
      <c r="A347" s="33"/>
      <c r="B347" s="31">
        <v>632</v>
      </c>
      <c r="C347" s="31"/>
      <c r="D347" s="31">
        <v>41</v>
      </c>
      <c r="E347" s="81" t="s">
        <v>51</v>
      </c>
      <c r="F347" s="69">
        <f t="shared" ref="F347:J347" si="48">SUM(F348)</f>
        <v>1500</v>
      </c>
      <c r="G347" s="126">
        <f t="shared" si="48"/>
        <v>209</v>
      </c>
      <c r="H347" s="120">
        <f t="shared" si="48"/>
        <v>250</v>
      </c>
      <c r="I347" s="132">
        <f t="shared" si="48"/>
        <v>0</v>
      </c>
      <c r="J347" s="69">
        <f t="shared" si="48"/>
        <v>1959</v>
      </c>
    </row>
    <row r="348" spans="1:10" ht="15.75" x14ac:dyDescent="0.25">
      <c r="A348" s="33"/>
      <c r="B348" s="12"/>
      <c r="C348" s="12">
        <v>632002</v>
      </c>
      <c r="D348" s="12">
        <v>41</v>
      </c>
      <c r="E348" s="57" t="s">
        <v>117</v>
      </c>
      <c r="F348" s="96">
        <v>1500</v>
      </c>
      <c r="G348" s="157">
        <v>209</v>
      </c>
      <c r="H348" s="93">
        <v>250</v>
      </c>
      <c r="I348" s="112"/>
      <c r="J348" s="96">
        <f t="shared" si="15"/>
        <v>1959</v>
      </c>
    </row>
    <row r="349" spans="1:10" ht="15.75" x14ac:dyDescent="0.25">
      <c r="A349" s="33"/>
      <c r="B349" s="31">
        <v>633</v>
      </c>
      <c r="C349" s="31"/>
      <c r="D349" s="31" t="s">
        <v>139</v>
      </c>
      <c r="E349" s="81" t="s">
        <v>56</v>
      </c>
      <c r="F349" s="69">
        <f>SUM(F350:F351)</f>
        <v>1500</v>
      </c>
      <c r="G349" s="126">
        <f t="shared" ref="G349:J349" si="49">SUM(G350:G351)</f>
        <v>3366</v>
      </c>
      <c r="H349" s="120">
        <f t="shared" si="49"/>
        <v>0</v>
      </c>
      <c r="I349" s="132">
        <f t="shared" si="49"/>
        <v>0</v>
      </c>
      <c r="J349" s="69">
        <f t="shared" si="49"/>
        <v>4866</v>
      </c>
    </row>
    <row r="350" spans="1:10" ht="15.75" x14ac:dyDescent="0.25">
      <c r="A350" s="33"/>
      <c r="B350" s="12"/>
      <c r="C350" s="12">
        <v>633006</v>
      </c>
      <c r="D350" s="12">
        <v>41</v>
      </c>
      <c r="E350" s="57" t="s">
        <v>118</v>
      </c>
      <c r="F350" s="96">
        <v>1500</v>
      </c>
      <c r="G350" s="157">
        <v>866</v>
      </c>
      <c r="H350" s="93"/>
      <c r="I350" s="113"/>
      <c r="J350" s="96">
        <f t="shared" si="15"/>
        <v>2366</v>
      </c>
    </row>
    <row r="351" spans="1:10" ht="15.75" x14ac:dyDescent="0.25">
      <c r="A351" s="33"/>
      <c r="B351" s="12"/>
      <c r="C351" s="12">
        <v>633006</v>
      </c>
      <c r="D351" s="12" t="s">
        <v>24</v>
      </c>
      <c r="E351" s="57" t="s">
        <v>321</v>
      </c>
      <c r="F351" s="194"/>
      <c r="G351" s="157">
        <v>2500</v>
      </c>
      <c r="H351" s="93"/>
      <c r="I351" s="112"/>
      <c r="J351" s="194">
        <f t="shared" si="15"/>
        <v>2500</v>
      </c>
    </row>
    <row r="352" spans="1:10" ht="15.75" x14ac:dyDescent="0.25">
      <c r="A352" s="33"/>
      <c r="B352" s="31">
        <v>635</v>
      </c>
      <c r="C352" s="31"/>
      <c r="D352" s="32" t="s">
        <v>307</v>
      </c>
      <c r="E352" s="81" t="s">
        <v>71</v>
      </c>
      <c r="F352" s="69">
        <f>F354+F353+F355</f>
        <v>91000</v>
      </c>
      <c r="G352" s="126">
        <f t="shared" ref="G352:J352" si="50">G354+G353+G355</f>
        <v>126500</v>
      </c>
      <c r="H352" s="120">
        <f t="shared" si="50"/>
        <v>0</v>
      </c>
      <c r="I352" s="132">
        <f t="shared" si="50"/>
        <v>7250</v>
      </c>
      <c r="J352" s="69">
        <f t="shared" si="50"/>
        <v>210250</v>
      </c>
    </row>
    <row r="353" spans="1:10" ht="15.75" x14ac:dyDescent="0.25">
      <c r="A353" s="33"/>
      <c r="B353" s="12"/>
      <c r="C353" s="12">
        <v>635006</v>
      </c>
      <c r="D353" s="12" t="s">
        <v>22</v>
      </c>
      <c r="E353" s="73" t="s">
        <v>119</v>
      </c>
      <c r="F353" s="198"/>
      <c r="G353" s="93">
        <v>125000</v>
      </c>
      <c r="H353" s="93"/>
      <c r="I353" s="112"/>
      <c r="J353" s="198">
        <f t="shared" si="15"/>
        <v>125000</v>
      </c>
    </row>
    <row r="354" spans="1:10" ht="15.75" x14ac:dyDescent="0.25">
      <c r="A354" s="33"/>
      <c r="B354" s="12"/>
      <c r="C354" s="12">
        <v>635006</v>
      </c>
      <c r="D354" s="12">
        <v>41</v>
      </c>
      <c r="E354" s="73" t="s">
        <v>120</v>
      </c>
      <c r="F354" s="96">
        <v>5000</v>
      </c>
      <c r="G354" s="93">
        <v>7000</v>
      </c>
      <c r="H354" s="93"/>
      <c r="I354" s="112"/>
      <c r="J354" s="96">
        <f t="shared" si="15"/>
        <v>12000</v>
      </c>
    </row>
    <row r="355" spans="1:10" ht="15.75" x14ac:dyDescent="0.25">
      <c r="A355" s="33"/>
      <c r="B355" s="12"/>
      <c r="C355" s="12">
        <v>635006</v>
      </c>
      <c r="D355" s="12">
        <v>41</v>
      </c>
      <c r="E355" s="73" t="s">
        <v>119</v>
      </c>
      <c r="F355" s="108">
        <v>86000</v>
      </c>
      <c r="G355" s="157">
        <v>-5500</v>
      </c>
      <c r="H355" s="93"/>
      <c r="I355" s="173">
        <v>7250</v>
      </c>
      <c r="J355" s="96">
        <f t="shared" ref="J355:J418" si="51">F355+G355+H355-I355</f>
        <v>73250</v>
      </c>
    </row>
    <row r="356" spans="1:10" ht="15.75" x14ac:dyDescent="0.25">
      <c r="A356" s="33"/>
      <c r="B356" s="31">
        <v>637</v>
      </c>
      <c r="C356" s="31"/>
      <c r="D356" s="31">
        <v>41</v>
      </c>
      <c r="E356" s="81" t="s">
        <v>80</v>
      </c>
      <c r="F356" s="69">
        <f t="shared" ref="F356:J356" si="52">SUM(F357:F358)</f>
        <v>40000</v>
      </c>
      <c r="G356" s="126">
        <f t="shared" si="52"/>
        <v>0</v>
      </c>
      <c r="H356" s="120">
        <f t="shared" si="52"/>
        <v>0</v>
      </c>
      <c r="I356" s="132">
        <f t="shared" si="52"/>
        <v>0</v>
      </c>
      <c r="J356" s="69">
        <f t="shared" si="52"/>
        <v>40000</v>
      </c>
    </row>
    <row r="357" spans="1:10" ht="15.75" x14ac:dyDescent="0.25">
      <c r="A357" s="33"/>
      <c r="B357" s="12"/>
      <c r="C357" s="12">
        <v>637004</v>
      </c>
      <c r="D357" s="12">
        <v>41</v>
      </c>
      <c r="E357" s="57" t="s">
        <v>121</v>
      </c>
      <c r="F357" s="96">
        <v>40000</v>
      </c>
      <c r="G357" s="95"/>
      <c r="H357" s="34"/>
      <c r="I357" s="112"/>
      <c r="J357" s="96">
        <f t="shared" si="51"/>
        <v>40000</v>
      </c>
    </row>
    <row r="358" spans="1:10" ht="15.75" x14ac:dyDescent="0.25">
      <c r="A358" s="33"/>
      <c r="B358" s="12"/>
      <c r="C358" s="12">
        <v>637004</v>
      </c>
      <c r="D358" s="12">
        <v>41</v>
      </c>
      <c r="E358" s="57" t="s">
        <v>122</v>
      </c>
      <c r="F358" s="96"/>
      <c r="G358" s="95"/>
      <c r="H358" s="34"/>
      <c r="I358" s="112"/>
      <c r="J358" s="96">
        <f t="shared" si="51"/>
        <v>0</v>
      </c>
    </row>
    <row r="359" spans="1:10" ht="15.75" x14ac:dyDescent="0.25">
      <c r="A359" s="36" t="s">
        <v>123</v>
      </c>
      <c r="B359" s="16"/>
      <c r="C359" s="16"/>
      <c r="D359" s="17">
        <v>41</v>
      </c>
      <c r="E359" s="83" t="s">
        <v>124</v>
      </c>
      <c r="F359" s="100">
        <f t="shared" ref="F359:J359" si="53">F360</f>
        <v>1000</v>
      </c>
      <c r="G359" s="135">
        <f t="shared" si="53"/>
        <v>300</v>
      </c>
      <c r="H359" s="134">
        <f t="shared" si="53"/>
        <v>0</v>
      </c>
      <c r="I359" s="136">
        <f t="shared" si="53"/>
        <v>0</v>
      </c>
      <c r="J359" s="100">
        <f t="shared" si="53"/>
        <v>1300</v>
      </c>
    </row>
    <row r="360" spans="1:10" ht="15.75" x14ac:dyDescent="0.25">
      <c r="A360" s="33"/>
      <c r="B360" s="31">
        <v>630</v>
      </c>
      <c r="C360" s="12"/>
      <c r="D360" s="31">
        <v>41</v>
      </c>
      <c r="E360" s="81" t="s">
        <v>125</v>
      </c>
      <c r="F360" s="96">
        <f t="shared" ref="F360:J360" si="54">SUM(F361:F362)</f>
        <v>1000</v>
      </c>
      <c r="G360" s="122">
        <f t="shared" si="54"/>
        <v>300</v>
      </c>
      <c r="H360" s="93">
        <f t="shared" si="54"/>
        <v>0</v>
      </c>
      <c r="I360" s="113">
        <f t="shared" si="54"/>
        <v>0</v>
      </c>
      <c r="J360" s="96">
        <f t="shared" si="54"/>
        <v>1300</v>
      </c>
    </row>
    <row r="361" spans="1:10" ht="15.75" x14ac:dyDescent="0.25">
      <c r="A361" s="33"/>
      <c r="B361" s="31"/>
      <c r="C361" s="12">
        <v>633004</v>
      </c>
      <c r="D361" s="12">
        <v>41</v>
      </c>
      <c r="E361" s="57" t="s">
        <v>254</v>
      </c>
      <c r="F361" s="96"/>
      <c r="G361" s="122">
        <v>163</v>
      </c>
      <c r="H361" s="93"/>
      <c r="I361" s="113"/>
      <c r="J361" s="96">
        <f t="shared" si="51"/>
        <v>163</v>
      </c>
    </row>
    <row r="362" spans="1:10" ht="15.75" x14ac:dyDescent="0.25">
      <c r="A362" s="33"/>
      <c r="B362" s="12"/>
      <c r="C362" s="12">
        <v>637004</v>
      </c>
      <c r="D362" s="12">
        <v>41</v>
      </c>
      <c r="E362" s="57" t="s">
        <v>126</v>
      </c>
      <c r="F362" s="96">
        <v>1000</v>
      </c>
      <c r="G362" s="122">
        <v>137</v>
      </c>
      <c r="H362" s="93"/>
      <c r="I362" s="113"/>
      <c r="J362" s="96">
        <f t="shared" si="51"/>
        <v>1137</v>
      </c>
    </row>
    <row r="363" spans="1:10" ht="15.75" x14ac:dyDescent="0.25">
      <c r="A363" s="36" t="s">
        <v>127</v>
      </c>
      <c r="B363" s="17">
        <v>630</v>
      </c>
      <c r="C363" s="16"/>
      <c r="D363" s="17">
        <v>41</v>
      </c>
      <c r="E363" s="83" t="s">
        <v>128</v>
      </c>
      <c r="F363" s="100">
        <f t="shared" ref="F363:J363" si="55">F369+F364+F367</f>
        <v>3530</v>
      </c>
      <c r="G363" s="135">
        <f t="shared" si="55"/>
        <v>-300</v>
      </c>
      <c r="H363" s="134">
        <f t="shared" si="55"/>
        <v>0</v>
      </c>
      <c r="I363" s="136">
        <f t="shared" si="55"/>
        <v>0</v>
      </c>
      <c r="J363" s="100">
        <f t="shared" si="55"/>
        <v>3230</v>
      </c>
    </row>
    <row r="364" spans="1:10" ht="15.75" x14ac:dyDescent="0.25">
      <c r="A364" s="33"/>
      <c r="B364" s="31">
        <v>633</v>
      </c>
      <c r="C364" s="31"/>
      <c r="D364" s="31">
        <v>41</v>
      </c>
      <c r="E364" s="81" t="s">
        <v>56</v>
      </c>
      <c r="F364" s="68">
        <f t="shared" ref="F364:J364" si="56">SUM(F365:F366)</f>
        <v>2950</v>
      </c>
      <c r="G364" s="124">
        <f t="shared" si="56"/>
        <v>-300</v>
      </c>
      <c r="H364" s="94">
        <f t="shared" si="56"/>
        <v>0</v>
      </c>
      <c r="I364" s="131">
        <f t="shared" si="56"/>
        <v>0</v>
      </c>
      <c r="J364" s="68">
        <f t="shared" si="56"/>
        <v>2650</v>
      </c>
    </row>
    <row r="365" spans="1:10" ht="15.75" x14ac:dyDescent="0.25">
      <c r="A365" s="33"/>
      <c r="B365" s="12"/>
      <c r="C365" s="12">
        <v>633004</v>
      </c>
      <c r="D365" s="12">
        <v>41</v>
      </c>
      <c r="E365" s="57" t="s">
        <v>129</v>
      </c>
      <c r="F365" s="96">
        <v>500</v>
      </c>
      <c r="G365" s="122">
        <v>-440</v>
      </c>
      <c r="H365" s="93"/>
      <c r="I365" s="113"/>
      <c r="J365" s="96">
        <f t="shared" si="51"/>
        <v>60</v>
      </c>
    </row>
    <row r="366" spans="1:10" ht="30.75" x14ac:dyDescent="0.25">
      <c r="A366" s="33"/>
      <c r="B366" s="12"/>
      <c r="C366" s="12">
        <v>633006</v>
      </c>
      <c r="D366" s="12">
        <v>41</v>
      </c>
      <c r="E366" s="73" t="s">
        <v>130</v>
      </c>
      <c r="F366" s="96">
        <v>2450</v>
      </c>
      <c r="G366" s="122">
        <v>140</v>
      </c>
      <c r="H366" s="93"/>
      <c r="I366" s="113"/>
      <c r="J366" s="96">
        <f t="shared" si="51"/>
        <v>2590</v>
      </c>
    </row>
    <row r="367" spans="1:10" ht="15.75" x14ac:dyDescent="0.25">
      <c r="A367" s="33"/>
      <c r="B367" s="31">
        <v>635</v>
      </c>
      <c r="C367" s="31"/>
      <c r="D367" s="31">
        <v>41</v>
      </c>
      <c r="E367" s="82" t="s">
        <v>71</v>
      </c>
      <c r="F367" s="68">
        <f>F368</f>
        <v>380</v>
      </c>
      <c r="G367" s="124">
        <f t="shared" ref="G367:J367" si="57">G368</f>
        <v>0</v>
      </c>
      <c r="H367" s="94">
        <f t="shared" si="57"/>
        <v>0</v>
      </c>
      <c r="I367" s="131">
        <f t="shared" si="57"/>
        <v>0</v>
      </c>
      <c r="J367" s="68">
        <f t="shared" si="57"/>
        <v>380</v>
      </c>
    </row>
    <row r="368" spans="1:10" ht="15.75" x14ac:dyDescent="0.25">
      <c r="A368" s="33"/>
      <c r="B368" s="12"/>
      <c r="C368" s="12">
        <v>635006</v>
      </c>
      <c r="D368" s="12">
        <v>41</v>
      </c>
      <c r="E368" s="73" t="s">
        <v>216</v>
      </c>
      <c r="F368" s="96">
        <v>380</v>
      </c>
      <c r="G368" s="95"/>
      <c r="H368" s="34"/>
      <c r="I368" s="112"/>
      <c r="J368" s="96">
        <f t="shared" si="51"/>
        <v>380</v>
      </c>
    </row>
    <row r="369" spans="1:10" ht="15.75" x14ac:dyDescent="0.25">
      <c r="A369" s="33"/>
      <c r="B369" s="31">
        <v>637</v>
      </c>
      <c r="C369" s="31"/>
      <c r="D369" s="31">
        <v>41</v>
      </c>
      <c r="E369" s="81" t="s">
        <v>80</v>
      </c>
      <c r="F369" s="69">
        <f t="shared" ref="F369:J369" si="58">SUM(F370)</f>
        <v>200</v>
      </c>
      <c r="G369" s="126">
        <f t="shared" si="58"/>
        <v>0</v>
      </c>
      <c r="H369" s="120">
        <f t="shared" si="58"/>
        <v>0</v>
      </c>
      <c r="I369" s="132">
        <f t="shared" si="58"/>
        <v>0</v>
      </c>
      <c r="J369" s="69">
        <f t="shared" si="58"/>
        <v>200</v>
      </c>
    </row>
    <row r="370" spans="1:10" ht="15.75" x14ac:dyDescent="0.25">
      <c r="A370" s="33"/>
      <c r="B370" s="12"/>
      <c r="C370" s="12">
        <v>637004</v>
      </c>
      <c r="D370" s="12">
        <v>41</v>
      </c>
      <c r="E370" s="57" t="s">
        <v>110</v>
      </c>
      <c r="F370" s="96">
        <v>200</v>
      </c>
      <c r="G370" s="95"/>
      <c r="H370" s="34"/>
      <c r="I370" s="112"/>
      <c r="J370" s="96">
        <f t="shared" si="51"/>
        <v>200</v>
      </c>
    </row>
    <row r="371" spans="1:10" ht="31.5" x14ac:dyDescent="0.25">
      <c r="A371" s="36" t="s">
        <v>131</v>
      </c>
      <c r="B371" s="37">
        <v>630</v>
      </c>
      <c r="C371" s="16"/>
      <c r="D371" s="17">
        <v>41</v>
      </c>
      <c r="E371" s="83" t="s">
        <v>132</v>
      </c>
      <c r="F371" s="100">
        <f t="shared" ref="F371:J371" si="59">F372</f>
        <v>7000</v>
      </c>
      <c r="G371" s="135">
        <f t="shared" si="59"/>
        <v>0</v>
      </c>
      <c r="H371" s="134">
        <f t="shared" si="59"/>
        <v>0</v>
      </c>
      <c r="I371" s="136">
        <f t="shared" si="59"/>
        <v>0</v>
      </c>
      <c r="J371" s="100">
        <f t="shared" si="59"/>
        <v>7000</v>
      </c>
    </row>
    <row r="372" spans="1:10" ht="15.75" x14ac:dyDescent="0.25">
      <c r="A372" s="33"/>
      <c r="B372" s="31">
        <v>637</v>
      </c>
      <c r="C372" s="31"/>
      <c r="D372" s="31">
        <v>41</v>
      </c>
      <c r="E372" s="81" t="s">
        <v>102</v>
      </c>
      <c r="F372" s="69">
        <f t="shared" ref="F372:J372" si="60">SUM(F373)</f>
        <v>7000</v>
      </c>
      <c r="G372" s="126">
        <f t="shared" si="60"/>
        <v>0</v>
      </c>
      <c r="H372" s="120">
        <f t="shared" si="60"/>
        <v>0</v>
      </c>
      <c r="I372" s="132">
        <f t="shared" si="60"/>
        <v>0</v>
      </c>
      <c r="J372" s="69">
        <f t="shared" si="60"/>
        <v>7000</v>
      </c>
    </row>
    <row r="373" spans="1:10" ht="15.75" x14ac:dyDescent="0.25">
      <c r="A373" s="33"/>
      <c r="B373" s="12"/>
      <c r="C373" s="12">
        <v>637004</v>
      </c>
      <c r="D373" s="12">
        <v>41</v>
      </c>
      <c r="E373" s="75" t="s">
        <v>133</v>
      </c>
      <c r="F373" s="96">
        <v>7000</v>
      </c>
      <c r="G373" s="95"/>
      <c r="H373" s="34"/>
      <c r="I373" s="112"/>
      <c r="J373" s="96">
        <f t="shared" si="51"/>
        <v>7000</v>
      </c>
    </row>
    <row r="374" spans="1:10" ht="48" x14ac:dyDescent="0.3">
      <c r="A374" s="43" t="s">
        <v>134</v>
      </c>
      <c r="B374" s="16"/>
      <c r="C374" s="16"/>
      <c r="D374" s="44" t="s">
        <v>285</v>
      </c>
      <c r="E374" s="74" t="s">
        <v>135</v>
      </c>
      <c r="F374" s="100">
        <f>F534+F392+F567+F375+F421+F448+F476+F505</f>
        <v>347156</v>
      </c>
      <c r="G374" s="135">
        <f t="shared" ref="G374:J374" si="61">G534+G392+G567+G375+G421+G448+G476+G505</f>
        <v>44644.240000000005</v>
      </c>
      <c r="H374" s="134">
        <f t="shared" si="61"/>
        <v>51</v>
      </c>
      <c r="I374" s="136">
        <f t="shared" si="61"/>
        <v>51</v>
      </c>
      <c r="J374" s="100">
        <f t="shared" si="61"/>
        <v>391800.24</v>
      </c>
    </row>
    <row r="375" spans="1:10" ht="31.5" x14ac:dyDescent="0.25">
      <c r="A375" s="45" t="s">
        <v>134</v>
      </c>
      <c r="B375" s="46"/>
      <c r="C375" s="46"/>
      <c r="D375" s="47" t="s">
        <v>136</v>
      </c>
      <c r="E375" s="84" t="s">
        <v>232</v>
      </c>
      <c r="F375" s="109">
        <f>F386+F384+F376</f>
        <v>810</v>
      </c>
      <c r="G375" s="158">
        <f t="shared" ref="G375:J375" si="62">G386+G384+G376</f>
        <v>380</v>
      </c>
      <c r="H375" s="137">
        <f t="shared" si="62"/>
        <v>3</v>
      </c>
      <c r="I375" s="174">
        <f t="shared" si="62"/>
        <v>3</v>
      </c>
      <c r="J375" s="109">
        <f t="shared" si="62"/>
        <v>1190</v>
      </c>
    </row>
    <row r="376" spans="1:10" ht="15.75" x14ac:dyDescent="0.25">
      <c r="A376" s="50"/>
      <c r="B376" s="23">
        <v>630</v>
      </c>
      <c r="C376" s="21"/>
      <c r="D376" s="64">
        <v>41</v>
      </c>
      <c r="E376" s="78" t="s">
        <v>125</v>
      </c>
      <c r="F376" s="68">
        <f t="shared" ref="F376:J376" si="63">F382+F377</f>
        <v>800</v>
      </c>
      <c r="G376" s="124">
        <f t="shared" si="63"/>
        <v>380</v>
      </c>
      <c r="H376" s="94">
        <f t="shared" si="63"/>
        <v>3</v>
      </c>
      <c r="I376" s="131">
        <f t="shared" si="63"/>
        <v>3</v>
      </c>
      <c r="J376" s="68">
        <f t="shared" si="63"/>
        <v>1180</v>
      </c>
    </row>
    <row r="377" spans="1:10" ht="15.75" x14ac:dyDescent="0.25">
      <c r="A377" s="50"/>
      <c r="B377" s="23">
        <v>633</v>
      </c>
      <c r="C377" s="21"/>
      <c r="D377" s="64">
        <v>41</v>
      </c>
      <c r="E377" s="78" t="s">
        <v>56</v>
      </c>
      <c r="F377" s="68">
        <f>F380+F379+F378+F381</f>
        <v>800</v>
      </c>
      <c r="G377" s="124">
        <f>G380+G379+G378+G381</f>
        <v>380</v>
      </c>
      <c r="H377" s="94">
        <f>H380+H379+H378+H381</f>
        <v>3</v>
      </c>
      <c r="I377" s="131">
        <f>I380+I379+I378+I381</f>
        <v>3</v>
      </c>
      <c r="J377" s="68">
        <f>J380+J379+J378+J381</f>
        <v>1180</v>
      </c>
    </row>
    <row r="378" spans="1:10" ht="18.75" x14ac:dyDescent="0.3">
      <c r="A378" s="63"/>
      <c r="B378" s="21"/>
      <c r="C378" s="21">
        <v>633004</v>
      </c>
      <c r="D378" s="22">
        <v>41</v>
      </c>
      <c r="E378" s="75" t="s">
        <v>212</v>
      </c>
      <c r="F378" s="67">
        <v>300</v>
      </c>
      <c r="G378" s="95"/>
      <c r="H378" s="34"/>
      <c r="I378" s="112"/>
      <c r="J378" s="96">
        <f t="shared" si="51"/>
        <v>300</v>
      </c>
    </row>
    <row r="379" spans="1:10" ht="18.75" x14ac:dyDescent="0.3">
      <c r="A379" s="63"/>
      <c r="B379" s="21"/>
      <c r="C379" s="21">
        <v>633006</v>
      </c>
      <c r="D379" s="22">
        <v>41</v>
      </c>
      <c r="E379" s="75" t="s">
        <v>213</v>
      </c>
      <c r="F379" s="67">
        <v>100</v>
      </c>
      <c r="G379" s="93">
        <v>100</v>
      </c>
      <c r="H379" s="93"/>
      <c r="I379" s="133">
        <v>3</v>
      </c>
      <c r="J379" s="96">
        <f t="shared" si="51"/>
        <v>197</v>
      </c>
    </row>
    <row r="380" spans="1:10" ht="18.75" x14ac:dyDescent="0.3">
      <c r="A380" s="63"/>
      <c r="B380" s="21"/>
      <c r="C380" s="21">
        <v>633010</v>
      </c>
      <c r="D380" s="22">
        <v>41</v>
      </c>
      <c r="E380" s="75" t="s">
        <v>214</v>
      </c>
      <c r="F380" s="67">
        <v>400</v>
      </c>
      <c r="G380" s="93">
        <v>200</v>
      </c>
      <c r="H380" s="93"/>
      <c r="I380" s="112"/>
      <c r="J380" s="96">
        <f t="shared" si="51"/>
        <v>600</v>
      </c>
    </row>
    <row r="381" spans="1:10" ht="18.75" x14ac:dyDescent="0.3">
      <c r="A381" s="63"/>
      <c r="B381" s="21"/>
      <c r="C381" s="21">
        <v>633015</v>
      </c>
      <c r="D381" s="22">
        <v>41</v>
      </c>
      <c r="E381" s="75" t="s">
        <v>362</v>
      </c>
      <c r="F381" s="67"/>
      <c r="G381" s="93">
        <v>80</v>
      </c>
      <c r="H381" s="93">
        <v>3</v>
      </c>
      <c r="I381" s="112"/>
      <c r="J381" s="96">
        <f t="shared" si="51"/>
        <v>83</v>
      </c>
    </row>
    <row r="382" spans="1:10" ht="18.75" x14ac:dyDescent="0.3">
      <c r="A382" s="63"/>
      <c r="B382" s="23">
        <v>637</v>
      </c>
      <c r="C382" s="21"/>
      <c r="D382" s="24">
        <v>41</v>
      </c>
      <c r="E382" s="85" t="s">
        <v>80</v>
      </c>
      <c r="F382" s="68">
        <f t="shared" ref="F382:J382" si="64">F383</f>
        <v>0</v>
      </c>
      <c r="G382" s="124">
        <f t="shared" si="64"/>
        <v>0</v>
      </c>
      <c r="H382" s="94">
        <f t="shared" si="64"/>
        <v>0</v>
      </c>
      <c r="I382" s="131">
        <f t="shared" si="64"/>
        <v>0</v>
      </c>
      <c r="J382" s="68">
        <f t="shared" si="64"/>
        <v>0</v>
      </c>
    </row>
    <row r="383" spans="1:10" ht="18.75" x14ac:dyDescent="0.3">
      <c r="A383" s="63"/>
      <c r="B383" s="21"/>
      <c r="C383" s="21">
        <v>637015</v>
      </c>
      <c r="D383" s="22">
        <v>41</v>
      </c>
      <c r="E383" s="75" t="s">
        <v>215</v>
      </c>
      <c r="F383" s="67"/>
      <c r="G383" s="95"/>
      <c r="H383" s="34"/>
      <c r="I383" s="112"/>
      <c r="J383" s="96">
        <f t="shared" si="51"/>
        <v>0</v>
      </c>
    </row>
    <row r="384" spans="1:10" ht="18.75" x14ac:dyDescent="0.3">
      <c r="A384" s="63"/>
      <c r="B384" s="23">
        <v>610</v>
      </c>
      <c r="C384" s="23"/>
      <c r="D384" s="24" t="s">
        <v>20</v>
      </c>
      <c r="E384" s="85" t="s">
        <v>32</v>
      </c>
      <c r="F384" s="68">
        <f>F385</f>
        <v>0</v>
      </c>
      <c r="G384" s="124">
        <f t="shared" ref="G384:J384" si="65">G385</f>
        <v>0</v>
      </c>
      <c r="H384" s="94">
        <f t="shared" si="65"/>
        <v>0</v>
      </c>
      <c r="I384" s="131">
        <f t="shared" si="65"/>
        <v>0</v>
      </c>
      <c r="J384" s="68">
        <f t="shared" si="65"/>
        <v>0</v>
      </c>
    </row>
    <row r="385" spans="1:10" ht="18.75" x14ac:dyDescent="0.3">
      <c r="A385" s="63"/>
      <c r="B385" s="21">
        <v>611</v>
      </c>
      <c r="C385" s="21"/>
      <c r="D385" s="22" t="s">
        <v>20</v>
      </c>
      <c r="E385" s="75" t="s">
        <v>33</v>
      </c>
      <c r="F385" s="67"/>
      <c r="G385" s="95"/>
      <c r="H385" s="34"/>
      <c r="I385" s="112"/>
      <c r="J385" s="96">
        <f t="shared" si="51"/>
        <v>0</v>
      </c>
    </row>
    <row r="386" spans="1:10" ht="18.75" x14ac:dyDescent="0.3">
      <c r="A386" s="63"/>
      <c r="B386" s="23">
        <v>630</v>
      </c>
      <c r="C386" s="21"/>
      <c r="D386" s="24" t="s">
        <v>20</v>
      </c>
      <c r="E386" s="85" t="s">
        <v>125</v>
      </c>
      <c r="F386" s="68">
        <f>F387+F390</f>
        <v>10</v>
      </c>
      <c r="G386" s="124">
        <f t="shared" ref="G386:J386" si="66">G387+G390</f>
        <v>0</v>
      </c>
      <c r="H386" s="94">
        <f t="shared" si="66"/>
        <v>0</v>
      </c>
      <c r="I386" s="131">
        <f t="shared" si="66"/>
        <v>0</v>
      </c>
      <c r="J386" s="68">
        <f t="shared" si="66"/>
        <v>10</v>
      </c>
    </row>
    <row r="387" spans="1:10" ht="18.75" x14ac:dyDescent="0.3">
      <c r="A387" s="63"/>
      <c r="B387" s="23">
        <v>633</v>
      </c>
      <c r="C387" s="21"/>
      <c r="D387" s="24" t="s">
        <v>20</v>
      </c>
      <c r="E387" s="85" t="s">
        <v>56</v>
      </c>
      <c r="F387" s="68">
        <f>F389+F388</f>
        <v>0</v>
      </c>
      <c r="G387" s="124">
        <f t="shared" ref="G387:J387" si="67">G389+G388</f>
        <v>0</v>
      </c>
      <c r="H387" s="94">
        <f t="shared" si="67"/>
        <v>0</v>
      </c>
      <c r="I387" s="131">
        <f t="shared" si="67"/>
        <v>0</v>
      </c>
      <c r="J387" s="68">
        <f t="shared" si="67"/>
        <v>0</v>
      </c>
    </row>
    <row r="388" spans="1:10" ht="18.75" x14ac:dyDescent="0.3">
      <c r="A388" s="63"/>
      <c r="B388" s="21"/>
      <c r="C388" s="21">
        <v>633004</v>
      </c>
      <c r="D388" s="22" t="s">
        <v>20</v>
      </c>
      <c r="E388" s="75" t="s">
        <v>212</v>
      </c>
      <c r="F388" s="67"/>
      <c r="G388" s="95"/>
      <c r="H388" s="34"/>
      <c r="I388" s="112"/>
      <c r="J388" s="96">
        <f t="shared" si="51"/>
        <v>0</v>
      </c>
    </row>
    <row r="389" spans="1:10" ht="18.75" x14ac:dyDescent="0.3">
      <c r="A389" s="63"/>
      <c r="B389" s="21"/>
      <c r="C389" s="21">
        <v>633010</v>
      </c>
      <c r="D389" s="22" t="s">
        <v>20</v>
      </c>
      <c r="E389" s="75" t="s">
        <v>214</v>
      </c>
      <c r="F389" s="67"/>
      <c r="G389" s="95"/>
      <c r="H389" s="34"/>
      <c r="I389" s="112"/>
      <c r="J389" s="96">
        <f t="shared" si="51"/>
        <v>0</v>
      </c>
    </row>
    <row r="390" spans="1:10" ht="18.75" x14ac:dyDescent="0.3">
      <c r="A390" s="63"/>
      <c r="B390" s="23">
        <v>637</v>
      </c>
      <c r="C390" s="23"/>
      <c r="D390" s="24" t="s">
        <v>20</v>
      </c>
      <c r="E390" s="85" t="s">
        <v>80</v>
      </c>
      <c r="F390" s="68">
        <f>F391</f>
        <v>10</v>
      </c>
      <c r="G390" s="124">
        <f t="shared" ref="G390:J390" si="68">G391</f>
        <v>0</v>
      </c>
      <c r="H390" s="94">
        <f t="shared" si="68"/>
        <v>0</v>
      </c>
      <c r="I390" s="131">
        <f t="shared" si="68"/>
        <v>0</v>
      </c>
      <c r="J390" s="68">
        <f t="shared" si="68"/>
        <v>10</v>
      </c>
    </row>
    <row r="391" spans="1:10" ht="18.75" x14ac:dyDescent="0.3">
      <c r="A391" s="63"/>
      <c r="B391" s="21"/>
      <c r="C391" s="21">
        <v>637015</v>
      </c>
      <c r="D391" s="22" t="s">
        <v>20</v>
      </c>
      <c r="E391" s="75" t="s">
        <v>215</v>
      </c>
      <c r="F391" s="97">
        <v>10</v>
      </c>
      <c r="G391" s="95"/>
      <c r="H391" s="34"/>
      <c r="I391" s="112"/>
      <c r="J391" s="97">
        <f t="shared" si="51"/>
        <v>10</v>
      </c>
    </row>
    <row r="392" spans="1:10" ht="31.5" x14ac:dyDescent="0.25">
      <c r="A392" s="45" t="s">
        <v>134</v>
      </c>
      <c r="B392" s="46"/>
      <c r="C392" s="46"/>
      <c r="D392" s="47" t="s">
        <v>136</v>
      </c>
      <c r="E392" s="84" t="s">
        <v>233</v>
      </c>
      <c r="F392" s="109">
        <f t="shared" ref="F392:J392" si="69">F405+F396+F393+F414+F419</f>
        <v>94981</v>
      </c>
      <c r="G392" s="158">
        <f t="shared" si="69"/>
        <v>-22607.279999999999</v>
      </c>
      <c r="H392" s="137">
        <f t="shared" si="69"/>
        <v>0</v>
      </c>
      <c r="I392" s="174">
        <f t="shared" si="69"/>
        <v>0</v>
      </c>
      <c r="J392" s="109">
        <f t="shared" si="69"/>
        <v>72373.72</v>
      </c>
    </row>
    <row r="393" spans="1:10" ht="15.75" x14ac:dyDescent="0.25">
      <c r="A393" s="33"/>
      <c r="B393" s="31">
        <v>610</v>
      </c>
      <c r="C393" s="31"/>
      <c r="D393" s="49" t="s">
        <v>136</v>
      </c>
      <c r="E393" s="81" t="s">
        <v>32</v>
      </c>
      <c r="F393" s="69">
        <f t="shared" ref="F393:J393" si="70">SUM(F394:F395)</f>
        <v>64839</v>
      </c>
      <c r="G393" s="122">
        <f t="shared" si="70"/>
        <v>-15620</v>
      </c>
      <c r="H393" s="120">
        <f t="shared" si="70"/>
        <v>0</v>
      </c>
      <c r="I393" s="132">
        <f t="shared" si="70"/>
        <v>0</v>
      </c>
      <c r="J393" s="69">
        <f t="shared" si="70"/>
        <v>49219</v>
      </c>
    </row>
    <row r="394" spans="1:10" ht="15.75" x14ac:dyDescent="0.25">
      <c r="A394" s="33"/>
      <c r="B394" s="12">
        <v>611</v>
      </c>
      <c r="C394" s="12"/>
      <c r="D394" s="49" t="s">
        <v>20</v>
      </c>
      <c r="E394" s="57" t="s">
        <v>33</v>
      </c>
      <c r="F394" s="97">
        <v>51871</v>
      </c>
      <c r="G394" s="122">
        <v>-12096</v>
      </c>
      <c r="H394" s="34"/>
      <c r="I394" s="113"/>
      <c r="J394" s="97">
        <f t="shared" si="51"/>
        <v>39775</v>
      </c>
    </row>
    <row r="395" spans="1:10" ht="15.75" x14ac:dyDescent="0.25">
      <c r="A395" s="33"/>
      <c r="B395" s="12">
        <v>611</v>
      </c>
      <c r="C395" s="12"/>
      <c r="D395" s="22">
        <v>41</v>
      </c>
      <c r="E395" s="57" t="s">
        <v>33</v>
      </c>
      <c r="F395" s="96">
        <v>12968</v>
      </c>
      <c r="G395" s="122">
        <v>-3524</v>
      </c>
      <c r="H395" s="34"/>
      <c r="I395" s="113"/>
      <c r="J395" s="96">
        <f t="shared" si="51"/>
        <v>9444</v>
      </c>
    </row>
    <row r="396" spans="1:10" ht="15.75" x14ac:dyDescent="0.25">
      <c r="A396" s="33"/>
      <c r="B396" s="31">
        <v>620</v>
      </c>
      <c r="C396" s="31"/>
      <c r="D396" s="49" t="s">
        <v>20</v>
      </c>
      <c r="E396" s="81" t="s">
        <v>37</v>
      </c>
      <c r="F396" s="110">
        <f t="shared" ref="F396:J396" si="71">SUM(F397:F404)</f>
        <v>18130</v>
      </c>
      <c r="G396" s="124">
        <f t="shared" si="71"/>
        <v>-4227</v>
      </c>
      <c r="H396" s="94">
        <f t="shared" si="71"/>
        <v>0</v>
      </c>
      <c r="I396" s="131">
        <f t="shared" si="71"/>
        <v>0</v>
      </c>
      <c r="J396" s="110">
        <f t="shared" si="71"/>
        <v>13903</v>
      </c>
    </row>
    <row r="397" spans="1:10" ht="15.75" x14ac:dyDescent="0.25">
      <c r="A397" s="33"/>
      <c r="B397" s="12">
        <v>621</v>
      </c>
      <c r="C397" s="12"/>
      <c r="D397" s="49" t="s">
        <v>20</v>
      </c>
      <c r="E397" s="57" t="s">
        <v>38</v>
      </c>
      <c r="F397" s="96">
        <v>3187</v>
      </c>
      <c r="G397" s="122">
        <v>-576</v>
      </c>
      <c r="H397" s="34"/>
      <c r="I397" s="113"/>
      <c r="J397" s="96">
        <f t="shared" si="51"/>
        <v>2611</v>
      </c>
    </row>
    <row r="398" spans="1:10" ht="15.75" x14ac:dyDescent="0.25">
      <c r="A398" s="33"/>
      <c r="B398" s="12">
        <v>623</v>
      </c>
      <c r="C398" s="12"/>
      <c r="D398" s="49" t="s">
        <v>20</v>
      </c>
      <c r="E398" s="57" t="s">
        <v>39</v>
      </c>
      <c r="F398" s="96">
        <v>2001</v>
      </c>
      <c r="G398" s="122">
        <v>-633</v>
      </c>
      <c r="H398" s="34"/>
      <c r="I398" s="113"/>
      <c r="J398" s="96">
        <f t="shared" si="51"/>
        <v>1368</v>
      </c>
    </row>
    <row r="399" spans="1:10" ht="15.75" x14ac:dyDescent="0.25">
      <c r="A399" s="33"/>
      <c r="B399" s="12">
        <v>625</v>
      </c>
      <c r="C399" s="12">
        <v>625001</v>
      </c>
      <c r="D399" s="49" t="s">
        <v>20</v>
      </c>
      <c r="E399" s="57" t="s">
        <v>40</v>
      </c>
      <c r="F399" s="96">
        <v>726</v>
      </c>
      <c r="G399" s="122">
        <v>-170</v>
      </c>
      <c r="H399" s="34"/>
      <c r="I399" s="113"/>
      <c r="J399" s="96">
        <f t="shared" si="51"/>
        <v>556</v>
      </c>
    </row>
    <row r="400" spans="1:10" ht="15.75" x14ac:dyDescent="0.25">
      <c r="A400" s="33"/>
      <c r="B400" s="12"/>
      <c r="C400" s="12">
        <v>625002</v>
      </c>
      <c r="D400" s="49" t="s">
        <v>20</v>
      </c>
      <c r="E400" s="57" t="s">
        <v>41</v>
      </c>
      <c r="F400" s="96">
        <v>7262</v>
      </c>
      <c r="G400" s="122">
        <v>-1693</v>
      </c>
      <c r="H400" s="34"/>
      <c r="I400" s="113"/>
      <c r="J400" s="96">
        <f t="shared" si="51"/>
        <v>5569</v>
      </c>
    </row>
    <row r="401" spans="1:10" ht="15.75" x14ac:dyDescent="0.25">
      <c r="A401" s="33"/>
      <c r="B401" s="12"/>
      <c r="C401" s="12">
        <v>625003</v>
      </c>
      <c r="D401" s="49" t="s">
        <v>20</v>
      </c>
      <c r="E401" s="57" t="s">
        <v>42</v>
      </c>
      <c r="F401" s="96">
        <v>415</v>
      </c>
      <c r="G401" s="122">
        <v>-97</v>
      </c>
      <c r="H401" s="34"/>
      <c r="I401" s="113"/>
      <c r="J401" s="96">
        <f t="shared" si="51"/>
        <v>318</v>
      </c>
    </row>
    <row r="402" spans="1:10" ht="15.75" x14ac:dyDescent="0.25">
      <c r="A402" s="33"/>
      <c r="B402" s="12"/>
      <c r="C402" s="12">
        <v>625004</v>
      </c>
      <c r="D402" s="49" t="s">
        <v>20</v>
      </c>
      <c r="E402" s="57" t="s">
        <v>43</v>
      </c>
      <c r="F402" s="96">
        <v>1556</v>
      </c>
      <c r="G402" s="122">
        <v>-363</v>
      </c>
      <c r="H402" s="34"/>
      <c r="I402" s="113"/>
      <c r="J402" s="96">
        <f t="shared" si="51"/>
        <v>1193</v>
      </c>
    </row>
    <row r="403" spans="1:10" ht="15.75" x14ac:dyDescent="0.25">
      <c r="A403" s="33"/>
      <c r="B403" s="12"/>
      <c r="C403" s="12">
        <v>625005</v>
      </c>
      <c r="D403" s="49" t="s">
        <v>20</v>
      </c>
      <c r="E403" s="57" t="s">
        <v>44</v>
      </c>
      <c r="F403" s="96">
        <v>519</v>
      </c>
      <c r="G403" s="122">
        <v>-121</v>
      </c>
      <c r="H403" s="34"/>
      <c r="I403" s="113"/>
      <c r="J403" s="96">
        <f t="shared" si="51"/>
        <v>398</v>
      </c>
    </row>
    <row r="404" spans="1:10" ht="15.75" x14ac:dyDescent="0.25">
      <c r="A404" s="33"/>
      <c r="B404" s="12"/>
      <c r="C404" s="12">
        <v>625007</v>
      </c>
      <c r="D404" s="49" t="s">
        <v>20</v>
      </c>
      <c r="E404" s="57" t="s">
        <v>45</v>
      </c>
      <c r="F404" s="96">
        <v>2464</v>
      </c>
      <c r="G404" s="122">
        <v>-574</v>
      </c>
      <c r="H404" s="34"/>
      <c r="I404" s="113"/>
      <c r="J404" s="96">
        <f t="shared" si="51"/>
        <v>1890</v>
      </c>
    </row>
    <row r="405" spans="1:10" ht="15.75" x14ac:dyDescent="0.25">
      <c r="A405" s="33"/>
      <c r="B405" s="31">
        <v>620</v>
      </c>
      <c r="C405" s="31"/>
      <c r="D405" s="32">
        <v>41</v>
      </c>
      <c r="E405" s="81" t="s">
        <v>37</v>
      </c>
      <c r="F405" s="69">
        <f t="shared" ref="F405:J405" si="72">SUM(F406:F413)</f>
        <v>4532</v>
      </c>
      <c r="G405" s="126">
        <f t="shared" si="72"/>
        <v>-1057</v>
      </c>
      <c r="H405" s="120">
        <f t="shared" si="72"/>
        <v>0</v>
      </c>
      <c r="I405" s="132">
        <f t="shared" si="72"/>
        <v>0</v>
      </c>
      <c r="J405" s="69">
        <f t="shared" si="72"/>
        <v>3475</v>
      </c>
    </row>
    <row r="406" spans="1:10" ht="15.75" x14ac:dyDescent="0.25">
      <c r="A406" s="33"/>
      <c r="B406" s="12">
        <v>621</v>
      </c>
      <c r="C406" s="12"/>
      <c r="D406" s="13">
        <v>41</v>
      </c>
      <c r="E406" s="57" t="s">
        <v>38</v>
      </c>
      <c r="F406" s="96">
        <v>896</v>
      </c>
      <c r="G406" s="122">
        <v>-144</v>
      </c>
      <c r="H406" s="34"/>
      <c r="I406" s="113"/>
      <c r="J406" s="96">
        <f t="shared" si="51"/>
        <v>752</v>
      </c>
    </row>
    <row r="407" spans="1:10" ht="15.75" x14ac:dyDescent="0.25">
      <c r="A407" s="33"/>
      <c r="B407" s="12">
        <v>623</v>
      </c>
      <c r="C407" s="12"/>
      <c r="D407" s="13">
        <v>41</v>
      </c>
      <c r="E407" s="57" t="s">
        <v>39</v>
      </c>
      <c r="F407" s="96">
        <v>401</v>
      </c>
      <c r="G407" s="122">
        <v>-158</v>
      </c>
      <c r="H407" s="34"/>
      <c r="I407" s="113"/>
      <c r="J407" s="96">
        <f t="shared" si="51"/>
        <v>243</v>
      </c>
    </row>
    <row r="408" spans="1:10" ht="15.75" x14ac:dyDescent="0.25">
      <c r="A408" s="33"/>
      <c r="B408" s="12">
        <v>625</v>
      </c>
      <c r="C408" s="12">
        <v>625001</v>
      </c>
      <c r="D408" s="13">
        <v>41</v>
      </c>
      <c r="E408" s="57" t="s">
        <v>40</v>
      </c>
      <c r="F408" s="96">
        <v>181</v>
      </c>
      <c r="G408" s="122">
        <v>-42</v>
      </c>
      <c r="H408" s="34"/>
      <c r="I408" s="113"/>
      <c r="J408" s="96">
        <f t="shared" si="51"/>
        <v>139</v>
      </c>
    </row>
    <row r="409" spans="1:10" ht="15.75" x14ac:dyDescent="0.25">
      <c r="A409" s="33"/>
      <c r="B409" s="12"/>
      <c r="C409" s="12">
        <v>625002</v>
      </c>
      <c r="D409" s="13">
        <v>41</v>
      </c>
      <c r="E409" s="57" t="s">
        <v>41</v>
      </c>
      <c r="F409" s="96">
        <v>1815</v>
      </c>
      <c r="G409" s="122">
        <v>-424</v>
      </c>
      <c r="H409" s="34"/>
      <c r="I409" s="113"/>
      <c r="J409" s="96">
        <f t="shared" si="51"/>
        <v>1391</v>
      </c>
    </row>
    <row r="410" spans="1:10" ht="15.75" x14ac:dyDescent="0.25">
      <c r="A410" s="33"/>
      <c r="B410" s="12"/>
      <c r="C410" s="12">
        <v>625003</v>
      </c>
      <c r="D410" s="13">
        <v>41</v>
      </c>
      <c r="E410" s="57" t="s">
        <v>42</v>
      </c>
      <c r="F410" s="96">
        <v>104</v>
      </c>
      <c r="G410" s="122">
        <v>-25</v>
      </c>
      <c r="H410" s="34"/>
      <c r="I410" s="113"/>
      <c r="J410" s="96">
        <f t="shared" si="51"/>
        <v>79</v>
      </c>
    </row>
    <row r="411" spans="1:10" ht="15.75" x14ac:dyDescent="0.25">
      <c r="A411" s="33"/>
      <c r="B411" s="12"/>
      <c r="C411" s="12">
        <v>625004</v>
      </c>
      <c r="D411" s="13">
        <v>41</v>
      </c>
      <c r="E411" s="57" t="s">
        <v>43</v>
      </c>
      <c r="F411" s="96">
        <v>389</v>
      </c>
      <c r="G411" s="122">
        <v>-91</v>
      </c>
      <c r="H411" s="34"/>
      <c r="I411" s="113"/>
      <c r="J411" s="96">
        <f t="shared" si="51"/>
        <v>298</v>
      </c>
    </row>
    <row r="412" spans="1:10" ht="15.75" x14ac:dyDescent="0.25">
      <c r="A412" s="33"/>
      <c r="B412" s="12"/>
      <c r="C412" s="12">
        <v>625005</v>
      </c>
      <c r="D412" s="13">
        <v>41</v>
      </c>
      <c r="E412" s="57" t="s">
        <v>44</v>
      </c>
      <c r="F412" s="96">
        <v>130</v>
      </c>
      <c r="G412" s="122">
        <v>-30</v>
      </c>
      <c r="H412" s="34"/>
      <c r="I412" s="113"/>
      <c r="J412" s="96">
        <f t="shared" si="51"/>
        <v>100</v>
      </c>
    </row>
    <row r="413" spans="1:10" ht="15.75" x14ac:dyDescent="0.25">
      <c r="A413" s="33"/>
      <c r="B413" s="12"/>
      <c r="C413" s="12">
        <v>625007</v>
      </c>
      <c r="D413" s="13">
        <v>41</v>
      </c>
      <c r="E413" s="57" t="s">
        <v>45</v>
      </c>
      <c r="F413" s="96">
        <v>616</v>
      </c>
      <c r="G413" s="122">
        <v>-143</v>
      </c>
      <c r="H413" s="34"/>
      <c r="I413" s="113"/>
      <c r="J413" s="96">
        <f t="shared" si="51"/>
        <v>473</v>
      </c>
    </row>
    <row r="414" spans="1:10" ht="15.75" x14ac:dyDescent="0.25">
      <c r="A414" s="33"/>
      <c r="B414" s="31">
        <v>630</v>
      </c>
      <c r="C414" s="12"/>
      <c r="D414" s="32" t="s">
        <v>136</v>
      </c>
      <c r="E414" s="81" t="s">
        <v>125</v>
      </c>
      <c r="F414" s="69">
        <f t="shared" ref="F414:J414" si="73">SUM(F415:F418)</f>
        <v>7280</v>
      </c>
      <c r="G414" s="126">
        <f t="shared" si="73"/>
        <v>-1503.28</v>
      </c>
      <c r="H414" s="120">
        <f t="shared" si="73"/>
        <v>0</v>
      </c>
      <c r="I414" s="132">
        <f t="shared" si="73"/>
        <v>0</v>
      </c>
      <c r="J414" s="69">
        <f t="shared" si="73"/>
        <v>5776.72</v>
      </c>
    </row>
    <row r="415" spans="1:10" ht="15.75" x14ac:dyDescent="0.25">
      <c r="A415" s="33"/>
      <c r="B415" s="31"/>
      <c r="C415" s="12">
        <v>633010</v>
      </c>
      <c r="D415" s="13">
        <v>41</v>
      </c>
      <c r="E415" s="57" t="s">
        <v>137</v>
      </c>
      <c r="F415" s="96">
        <v>500</v>
      </c>
      <c r="G415" s="122">
        <v>-280</v>
      </c>
      <c r="H415" s="34"/>
      <c r="I415" s="113"/>
      <c r="J415" s="96">
        <f t="shared" si="51"/>
        <v>220</v>
      </c>
    </row>
    <row r="416" spans="1:10" ht="15.75" x14ac:dyDescent="0.25">
      <c r="A416" s="33"/>
      <c r="B416" s="31"/>
      <c r="C416" s="12">
        <v>634001</v>
      </c>
      <c r="D416" s="13">
        <v>41</v>
      </c>
      <c r="E416" s="57" t="s">
        <v>374</v>
      </c>
      <c r="F416" s="96">
        <v>150</v>
      </c>
      <c r="G416" s="122">
        <v>-130</v>
      </c>
      <c r="H416" s="34"/>
      <c r="I416" s="113"/>
      <c r="J416" s="96">
        <f t="shared" si="51"/>
        <v>20</v>
      </c>
    </row>
    <row r="417" spans="1:10" ht="15.75" x14ac:dyDescent="0.25">
      <c r="A417" s="33"/>
      <c r="B417" s="31"/>
      <c r="C417" s="12">
        <v>637014</v>
      </c>
      <c r="D417" s="13">
        <v>41</v>
      </c>
      <c r="E417" s="57" t="s">
        <v>111</v>
      </c>
      <c r="F417" s="96">
        <v>5711</v>
      </c>
      <c r="G417" s="122">
        <v>-917</v>
      </c>
      <c r="H417" s="34"/>
      <c r="I417" s="113"/>
      <c r="J417" s="96">
        <f t="shared" si="51"/>
        <v>4794</v>
      </c>
    </row>
    <row r="418" spans="1:10" ht="15.75" x14ac:dyDescent="0.25">
      <c r="A418" s="33"/>
      <c r="B418" s="31"/>
      <c r="C418" s="12">
        <v>637016</v>
      </c>
      <c r="D418" s="13">
        <v>41</v>
      </c>
      <c r="E418" s="57" t="s">
        <v>138</v>
      </c>
      <c r="F418" s="96">
        <v>919</v>
      </c>
      <c r="G418" s="122">
        <v>-176.28</v>
      </c>
      <c r="H418" s="34"/>
      <c r="I418" s="113"/>
      <c r="J418" s="96">
        <f t="shared" si="51"/>
        <v>742.72</v>
      </c>
    </row>
    <row r="419" spans="1:10" ht="15.75" x14ac:dyDescent="0.25">
      <c r="A419" s="33"/>
      <c r="B419" s="31">
        <v>640</v>
      </c>
      <c r="C419" s="12"/>
      <c r="D419" s="32">
        <v>41</v>
      </c>
      <c r="E419" s="81" t="s">
        <v>92</v>
      </c>
      <c r="F419" s="69">
        <f t="shared" ref="F419:J419" si="74">F420</f>
        <v>200</v>
      </c>
      <c r="G419" s="126">
        <f t="shared" si="74"/>
        <v>-200</v>
      </c>
      <c r="H419" s="120">
        <f t="shared" si="74"/>
        <v>0</v>
      </c>
      <c r="I419" s="132">
        <f t="shared" si="74"/>
        <v>0</v>
      </c>
      <c r="J419" s="69">
        <f t="shared" si="74"/>
        <v>0</v>
      </c>
    </row>
    <row r="420" spans="1:10" ht="15" customHeight="1" x14ac:dyDescent="0.25">
      <c r="A420" s="33"/>
      <c r="B420" s="12">
        <v>642</v>
      </c>
      <c r="C420" s="12">
        <v>642015</v>
      </c>
      <c r="D420" s="13">
        <v>41</v>
      </c>
      <c r="E420" s="57" t="s">
        <v>99</v>
      </c>
      <c r="F420" s="96">
        <v>200</v>
      </c>
      <c r="G420" s="122">
        <v>-200</v>
      </c>
      <c r="H420" s="34"/>
      <c r="I420" s="113"/>
      <c r="J420" s="96">
        <f t="shared" ref="J420:J541" si="75">F420+G420+H420-I420</f>
        <v>0</v>
      </c>
    </row>
    <row r="421" spans="1:10" ht="31.5" x14ac:dyDescent="0.25">
      <c r="A421" s="45" t="s">
        <v>134</v>
      </c>
      <c r="B421" s="46"/>
      <c r="C421" s="46"/>
      <c r="D421" s="47" t="s">
        <v>136</v>
      </c>
      <c r="E421" s="84" t="s">
        <v>220</v>
      </c>
      <c r="F421" s="109">
        <f t="shared" ref="F421:J421" si="76">F434+F425+F422+F443+F446</f>
        <v>10172</v>
      </c>
      <c r="G421" s="158">
        <f t="shared" si="76"/>
        <v>-100</v>
      </c>
      <c r="H421" s="137">
        <f t="shared" si="76"/>
        <v>0</v>
      </c>
      <c r="I421" s="174">
        <f t="shared" si="76"/>
        <v>0</v>
      </c>
      <c r="J421" s="109">
        <f t="shared" si="76"/>
        <v>10072</v>
      </c>
    </row>
    <row r="422" spans="1:10" ht="15.75" x14ac:dyDescent="0.25">
      <c r="A422" s="33"/>
      <c r="B422" s="31">
        <v>610</v>
      </c>
      <c r="C422" s="31"/>
      <c r="D422" s="49" t="s">
        <v>136</v>
      </c>
      <c r="E422" s="81" t="s">
        <v>32</v>
      </c>
      <c r="F422" s="69">
        <f>SUM(F423:F424)</f>
        <v>7050</v>
      </c>
      <c r="G422" s="126">
        <f t="shared" ref="G422:J422" si="77">SUM(G423:G424)</f>
        <v>0</v>
      </c>
      <c r="H422" s="120">
        <f t="shared" si="77"/>
        <v>0</v>
      </c>
      <c r="I422" s="132">
        <f t="shared" si="77"/>
        <v>0</v>
      </c>
      <c r="J422" s="69">
        <f t="shared" si="77"/>
        <v>7050</v>
      </c>
    </row>
    <row r="423" spans="1:10" ht="15.75" x14ac:dyDescent="0.25">
      <c r="A423" s="33"/>
      <c r="B423" s="12">
        <v>611</v>
      </c>
      <c r="C423" s="12"/>
      <c r="D423" s="49" t="s">
        <v>20</v>
      </c>
      <c r="E423" s="57" t="s">
        <v>33</v>
      </c>
      <c r="F423" s="97">
        <v>5640</v>
      </c>
      <c r="G423" s="95"/>
      <c r="H423" s="34"/>
      <c r="I423" s="112"/>
      <c r="J423" s="97">
        <f t="shared" si="75"/>
        <v>5640</v>
      </c>
    </row>
    <row r="424" spans="1:10" ht="15.75" x14ac:dyDescent="0.25">
      <c r="A424" s="33"/>
      <c r="B424" s="12">
        <v>611</v>
      </c>
      <c r="C424" s="12"/>
      <c r="D424" s="22">
        <v>41</v>
      </c>
      <c r="E424" s="57" t="s">
        <v>33</v>
      </c>
      <c r="F424" s="96">
        <v>1410</v>
      </c>
      <c r="G424" s="95"/>
      <c r="H424" s="34"/>
      <c r="I424" s="112"/>
      <c r="J424" s="96">
        <f t="shared" si="75"/>
        <v>1410</v>
      </c>
    </row>
    <row r="425" spans="1:10" ht="15.75" x14ac:dyDescent="0.25">
      <c r="A425" s="33"/>
      <c r="B425" s="31">
        <v>620</v>
      </c>
      <c r="C425" s="31"/>
      <c r="D425" s="49" t="s">
        <v>20</v>
      </c>
      <c r="E425" s="81" t="s">
        <v>37</v>
      </c>
      <c r="F425" s="110">
        <f>SUM(F426:F433)</f>
        <v>1971</v>
      </c>
      <c r="G425" s="124">
        <f t="shared" ref="G425:J425" si="78">SUM(G426:G433)</f>
        <v>0</v>
      </c>
      <c r="H425" s="94">
        <f t="shared" si="78"/>
        <v>0</v>
      </c>
      <c r="I425" s="131">
        <f t="shared" si="78"/>
        <v>0</v>
      </c>
      <c r="J425" s="110">
        <f t="shared" si="78"/>
        <v>1971</v>
      </c>
    </row>
    <row r="426" spans="1:10" ht="15.75" x14ac:dyDescent="0.25">
      <c r="A426" s="33"/>
      <c r="B426" s="12">
        <v>621</v>
      </c>
      <c r="C426" s="31"/>
      <c r="D426" s="49" t="s">
        <v>20</v>
      </c>
      <c r="E426" s="57" t="s">
        <v>38</v>
      </c>
      <c r="F426" s="96">
        <v>64</v>
      </c>
      <c r="G426" s="122">
        <v>-21</v>
      </c>
      <c r="H426" s="34"/>
      <c r="I426" s="113"/>
      <c r="J426" s="96">
        <f t="shared" si="75"/>
        <v>43</v>
      </c>
    </row>
    <row r="427" spans="1:10" ht="15.75" x14ac:dyDescent="0.25">
      <c r="A427" s="33"/>
      <c r="B427" s="12">
        <v>623</v>
      </c>
      <c r="C427" s="12"/>
      <c r="D427" s="49" t="s">
        <v>20</v>
      </c>
      <c r="E427" s="57" t="s">
        <v>39</v>
      </c>
      <c r="F427" s="96">
        <v>500</v>
      </c>
      <c r="G427" s="122">
        <v>21</v>
      </c>
      <c r="H427" s="93"/>
      <c r="I427" s="112"/>
      <c r="J427" s="96">
        <f t="shared" si="75"/>
        <v>521</v>
      </c>
    </row>
    <row r="428" spans="1:10" ht="15.75" x14ac:dyDescent="0.25">
      <c r="A428" s="33"/>
      <c r="B428" s="12">
        <v>625</v>
      </c>
      <c r="C428" s="12">
        <v>625001</v>
      </c>
      <c r="D428" s="49" t="s">
        <v>20</v>
      </c>
      <c r="E428" s="57" t="s">
        <v>40</v>
      </c>
      <c r="F428" s="96">
        <v>79</v>
      </c>
      <c r="G428" s="95"/>
      <c r="H428" s="34"/>
      <c r="I428" s="112"/>
      <c r="J428" s="96">
        <f t="shared" si="75"/>
        <v>79</v>
      </c>
    </row>
    <row r="429" spans="1:10" ht="15.75" x14ac:dyDescent="0.25">
      <c r="A429" s="33"/>
      <c r="B429" s="12"/>
      <c r="C429" s="12">
        <v>625002</v>
      </c>
      <c r="D429" s="49" t="s">
        <v>20</v>
      </c>
      <c r="E429" s="57" t="s">
        <v>41</v>
      </c>
      <c r="F429" s="96">
        <v>790</v>
      </c>
      <c r="G429" s="95"/>
      <c r="H429" s="34"/>
      <c r="I429" s="112"/>
      <c r="J429" s="96">
        <f t="shared" si="75"/>
        <v>790</v>
      </c>
    </row>
    <row r="430" spans="1:10" ht="15.75" x14ac:dyDescent="0.25">
      <c r="A430" s="33"/>
      <c r="B430" s="12"/>
      <c r="C430" s="12">
        <v>625003</v>
      </c>
      <c r="D430" s="49" t="s">
        <v>20</v>
      </c>
      <c r="E430" s="57" t="s">
        <v>42</v>
      </c>
      <c r="F430" s="96">
        <v>45</v>
      </c>
      <c r="G430" s="95"/>
      <c r="H430" s="34"/>
      <c r="I430" s="112"/>
      <c r="J430" s="96">
        <f t="shared" si="75"/>
        <v>45</v>
      </c>
    </row>
    <row r="431" spans="1:10" ht="15.75" x14ac:dyDescent="0.25">
      <c r="A431" s="33"/>
      <c r="B431" s="12"/>
      <c r="C431" s="12">
        <v>625004</v>
      </c>
      <c r="D431" s="49" t="s">
        <v>20</v>
      </c>
      <c r="E431" s="57" t="s">
        <v>43</v>
      </c>
      <c r="F431" s="96">
        <v>169</v>
      </c>
      <c r="G431" s="95"/>
      <c r="H431" s="34"/>
      <c r="I431" s="112"/>
      <c r="J431" s="96">
        <f t="shared" si="75"/>
        <v>169</v>
      </c>
    </row>
    <row r="432" spans="1:10" ht="15.75" x14ac:dyDescent="0.25">
      <c r="A432" s="33"/>
      <c r="B432" s="12"/>
      <c r="C432" s="12">
        <v>625005</v>
      </c>
      <c r="D432" s="49" t="s">
        <v>20</v>
      </c>
      <c r="E432" s="57" t="s">
        <v>44</v>
      </c>
      <c r="F432" s="96">
        <v>56</v>
      </c>
      <c r="G432" s="95"/>
      <c r="H432" s="34"/>
      <c r="I432" s="112"/>
      <c r="J432" s="96">
        <f t="shared" si="75"/>
        <v>56</v>
      </c>
    </row>
    <row r="433" spans="1:10" ht="15.75" x14ac:dyDescent="0.25">
      <c r="A433" s="33"/>
      <c r="B433" s="12"/>
      <c r="C433" s="12">
        <v>625007</v>
      </c>
      <c r="D433" s="49" t="s">
        <v>20</v>
      </c>
      <c r="E433" s="57" t="s">
        <v>45</v>
      </c>
      <c r="F433" s="96">
        <v>268</v>
      </c>
      <c r="G433" s="95"/>
      <c r="H433" s="34"/>
      <c r="I433" s="112"/>
      <c r="J433" s="96">
        <f t="shared" si="75"/>
        <v>268</v>
      </c>
    </row>
    <row r="434" spans="1:10" ht="15.75" x14ac:dyDescent="0.25">
      <c r="A434" s="33"/>
      <c r="B434" s="31">
        <v>620</v>
      </c>
      <c r="C434" s="31"/>
      <c r="D434" s="32">
        <v>41</v>
      </c>
      <c r="E434" s="81" t="s">
        <v>37</v>
      </c>
      <c r="F434" s="69">
        <f>SUM(F435:F442)</f>
        <v>493</v>
      </c>
      <c r="G434" s="126">
        <f t="shared" ref="G434:J434" si="79">SUM(G435:G442)</f>
        <v>0</v>
      </c>
      <c r="H434" s="120">
        <f t="shared" si="79"/>
        <v>0</v>
      </c>
      <c r="I434" s="132">
        <f t="shared" si="79"/>
        <v>0</v>
      </c>
      <c r="J434" s="69">
        <f t="shared" si="79"/>
        <v>493</v>
      </c>
    </row>
    <row r="435" spans="1:10" ht="15.75" x14ac:dyDescent="0.25">
      <c r="A435" s="33"/>
      <c r="B435" s="12">
        <v>621</v>
      </c>
      <c r="C435" s="31"/>
      <c r="D435" s="13">
        <v>41</v>
      </c>
      <c r="E435" s="57" t="s">
        <v>38</v>
      </c>
      <c r="F435" s="96">
        <v>16</v>
      </c>
      <c r="G435" s="122">
        <v>-10</v>
      </c>
      <c r="H435" s="34"/>
      <c r="I435" s="113"/>
      <c r="J435" s="96">
        <f t="shared" si="75"/>
        <v>6</v>
      </c>
    </row>
    <row r="436" spans="1:10" ht="15.75" x14ac:dyDescent="0.25">
      <c r="A436" s="33"/>
      <c r="B436" s="12">
        <v>623</v>
      </c>
      <c r="C436" s="12"/>
      <c r="D436" s="13">
        <v>41</v>
      </c>
      <c r="E436" s="57" t="s">
        <v>39</v>
      </c>
      <c r="F436" s="96">
        <v>125</v>
      </c>
      <c r="G436" s="122">
        <v>10</v>
      </c>
      <c r="H436" s="93"/>
      <c r="I436" s="112"/>
      <c r="J436" s="96">
        <f t="shared" si="75"/>
        <v>135</v>
      </c>
    </row>
    <row r="437" spans="1:10" ht="15.75" x14ac:dyDescent="0.25">
      <c r="A437" s="33"/>
      <c r="B437" s="12">
        <v>625</v>
      </c>
      <c r="C437" s="12">
        <v>625001</v>
      </c>
      <c r="D437" s="13">
        <v>41</v>
      </c>
      <c r="E437" s="57" t="s">
        <v>40</v>
      </c>
      <c r="F437" s="96">
        <v>20</v>
      </c>
      <c r="G437" s="95"/>
      <c r="H437" s="34"/>
      <c r="I437" s="112"/>
      <c r="J437" s="96">
        <f t="shared" si="75"/>
        <v>20</v>
      </c>
    </row>
    <row r="438" spans="1:10" ht="15.75" x14ac:dyDescent="0.25">
      <c r="A438" s="33"/>
      <c r="B438" s="12"/>
      <c r="C438" s="12">
        <v>625002</v>
      </c>
      <c r="D438" s="13">
        <v>41</v>
      </c>
      <c r="E438" s="57" t="s">
        <v>41</v>
      </c>
      <c r="F438" s="96">
        <v>198</v>
      </c>
      <c r="G438" s="95"/>
      <c r="H438" s="34"/>
      <c r="I438" s="112"/>
      <c r="J438" s="96">
        <f t="shared" si="75"/>
        <v>198</v>
      </c>
    </row>
    <row r="439" spans="1:10" ht="15.75" x14ac:dyDescent="0.25">
      <c r="A439" s="33"/>
      <c r="B439" s="12"/>
      <c r="C439" s="12">
        <v>625003</v>
      </c>
      <c r="D439" s="13">
        <v>41</v>
      </c>
      <c r="E439" s="57" t="s">
        <v>42</v>
      </c>
      <c r="F439" s="96">
        <v>11</v>
      </c>
      <c r="G439" s="95"/>
      <c r="H439" s="34"/>
      <c r="I439" s="112"/>
      <c r="J439" s="96">
        <f t="shared" si="75"/>
        <v>11</v>
      </c>
    </row>
    <row r="440" spans="1:10" ht="15.75" x14ac:dyDescent="0.25">
      <c r="A440" s="33"/>
      <c r="B440" s="12"/>
      <c r="C440" s="12">
        <v>625004</v>
      </c>
      <c r="D440" s="13">
        <v>41</v>
      </c>
      <c r="E440" s="57" t="s">
        <v>43</v>
      </c>
      <c r="F440" s="96">
        <v>42</v>
      </c>
      <c r="G440" s="95"/>
      <c r="H440" s="34"/>
      <c r="I440" s="112"/>
      <c r="J440" s="96">
        <f t="shared" si="75"/>
        <v>42</v>
      </c>
    </row>
    <row r="441" spans="1:10" ht="15.75" x14ac:dyDescent="0.25">
      <c r="A441" s="33"/>
      <c r="B441" s="12"/>
      <c r="C441" s="12">
        <v>625005</v>
      </c>
      <c r="D441" s="13">
        <v>41</v>
      </c>
      <c r="E441" s="57" t="s">
        <v>44</v>
      </c>
      <c r="F441" s="96">
        <v>14</v>
      </c>
      <c r="G441" s="95"/>
      <c r="H441" s="34"/>
      <c r="I441" s="112"/>
      <c r="J441" s="96">
        <f t="shared" si="75"/>
        <v>14</v>
      </c>
    </row>
    <row r="442" spans="1:10" ht="15.75" x14ac:dyDescent="0.25">
      <c r="A442" s="33"/>
      <c r="B442" s="12"/>
      <c r="C442" s="12">
        <v>625007</v>
      </c>
      <c r="D442" s="13">
        <v>41</v>
      </c>
      <c r="E442" s="57" t="s">
        <v>45</v>
      </c>
      <c r="F442" s="96">
        <v>67</v>
      </c>
      <c r="G442" s="95"/>
      <c r="H442" s="34"/>
      <c r="I442" s="112"/>
      <c r="J442" s="96">
        <f t="shared" si="75"/>
        <v>67</v>
      </c>
    </row>
    <row r="443" spans="1:10" ht="15.75" x14ac:dyDescent="0.25">
      <c r="A443" s="33"/>
      <c r="B443" s="31">
        <v>630</v>
      </c>
      <c r="C443" s="12"/>
      <c r="D443" s="32" t="s">
        <v>136</v>
      </c>
      <c r="E443" s="81" t="s">
        <v>125</v>
      </c>
      <c r="F443" s="69">
        <f>SUM(F444:F445)</f>
        <v>558</v>
      </c>
      <c r="G443" s="126">
        <f t="shared" ref="G443:J443" si="80">SUM(G444:G445)</f>
        <v>0</v>
      </c>
      <c r="H443" s="120">
        <f t="shared" si="80"/>
        <v>0</v>
      </c>
      <c r="I443" s="132">
        <f t="shared" si="80"/>
        <v>0</v>
      </c>
      <c r="J443" s="69">
        <f t="shared" si="80"/>
        <v>558</v>
      </c>
    </row>
    <row r="444" spans="1:10" ht="15.75" x14ac:dyDescent="0.25">
      <c r="A444" s="33"/>
      <c r="B444" s="31"/>
      <c r="C444" s="12">
        <v>637014</v>
      </c>
      <c r="D444" s="13">
        <v>41</v>
      </c>
      <c r="E444" s="57" t="s">
        <v>111</v>
      </c>
      <c r="F444" s="96">
        <v>484</v>
      </c>
      <c r="G444" s="95"/>
      <c r="H444" s="34"/>
      <c r="I444" s="112"/>
      <c r="J444" s="96">
        <f t="shared" si="75"/>
        <v>484</v>
      </c>
    </row>
    <row r="445" spans="1:10" ht="15.75" x14ac:dyDescent="0.25">
      <c r="A445" s="33"/>
      <c r="B445" s="31"/>
      <c r="C445" s="12">
        <v>637016</v>
      </c>
      <c r="D445" s="13">
        <v>41</v>
      </c>
      <c r="E445" s="57" t="s">
        <v>138</v>
      </c>
      <c r="F445" s="96">
        <v>74</v>
      </c>
      <c r="G445" s="95"/>
      <c r="H445" s="34"/>
      <c r="I445" s="112"/>
      <c r="J445" s="96">
        <f t="shared" si="75"/>
        <v>74</v>
      </c>
    </row>
    <row r="446" spans="1:10" ht="15.75" x14ac:dyDescent="0.25">
      <c r="A446" s="33"/>
      <c r="B446" s="31">
        <v>640</v>
      </c>
      <c r="C446" s="12"/>
      <c r="D446" s="32">
        <v>41</v>
      </c>
      <c r="E446" s="81" t="s">
        <v>92</v>
      </c>
      <c r="F446" s="69">
        <f t="shared" ref="F446:J446" si="81">F447</f>
        <v>100</v>
      </c>
      <c r="G446" s="126">
        <f t="shared" si="81"/>
        <v>-100</v>
      </c>
      <c r="H446" s="120">
        <f t="shared" si="81"/>
        <v>0</v>
      </c>
      <c r="I446" s="132">
        <f t="shared" si="81"/>
        <v>0</v>
      </c>
      <c r="J446" s="69">
        <f t="shared" si="81"/>
        <v>0</v>
      </c>
    </row>
    <row r="447" spans="1:10" ht="15.75" x14ac:dyDescent="0.25">
      <c r="A447" s="33"/>
      <c r="B447" s="12">
        <v>642</v>
      </c>
      <c r="C447" s="12">
        <v>642015</v>
      </c>
      <c r="D447" s="13">
        <v>41</v>
      </c>
      <c r="E447" s="57" t="s">
        <v>99</v>
      </c>
      <c r="F447" s="96">
        <v>100</v>
      </c>
      <c r="G447" s="122">
        <v>-100</v>
      </c>
      <c r="H447" s="34"/>
      <c r="I447" s="113"/>
      <c r="J447" s="96">
        <f t="shared" si="75"/>
        <v>0</v>
      </c>
    </row>
    <row r="448" spans="1:10" ht="31.5" x14ac:dyDescent="0.25">
      <c r="A448" s="45" t="s">
        <v>134</v>
      </c>
      <c r="B448" s="46"/>
      <c r="C448" s="46"/>
      <c r="D448" s="47" t="s">
        <v>136</v>
      </c>
      <c r="E448" s="84" t="s">
        <v>222</v>
      </c>
      <c r="F448" s="109">
        <f t="shared" ref="F448:J448" si="82">F461+F452+F449+F470+F474</f>
        <v>11343</v>
      </c>
      <c r="G448" s="158">
        <f t="shared" si="82"/>
        <v>101</v>
      </c>
      <c r="H448" s="137">
        <f t="shared" si="82"/>
        <v>0</v>
      </c>
      <c r="I448" s="174">
        <f t="shared" si="82"/>
        <v>0</v>
      </c>
      <c r="J448" s="109">
        <f t="shared" si="82"/>
        <v>11444</v>
      </c>
    </row>
    <row r="449" spans="1:10" ht="15.75" x14ac:dyDescent="0.25">
      <c r="A449" s="33"/>
      <c r="B449" s="31">
        <v>610</v>
      </c>
      <c r="C449" s="31"/>
      <c r="D449" s="49" t="s">
        <v>136</v>
      </c>
      <c r="E449" s="81" t="s">
        <v>32</v>
      </c>
      <c r="F449" s="69">
        <f t="shared" ref="F449:J449" si="83">SUM(F450:F451)</f>
        <v>7920</v>
      </c>
      <c r="G449" s="126">
        <f t="shared" si="83"/>
        <v>0</v>
      </c>
      <c r="H449" s="120">
        <f t="shared" si="83"/>
        <v>0</v>
      </c>
      <c r="I449" s="132">
        <f t="shared" si="83"/>
        <v>0</v>
      </c>
      <c r="J449" s="69">
        <f t="shared" si="83"/>
        <v>7920</v>
      </c>
    </row>
    <row r="450" spans="1:10" ht="15.75" x14ac:dyDescent="0.25">
      <c r="A450" s="33"/>
      <c r="B450" s="12">
        <v>611</v>
      </c>
      <c r="C450" s="12"/>
      <c r="D450" s="49" t="s">
        <v>20</v>
      </c>
      <c r="E450" s="57" t="s">
        <v>33</v>
      </c>
      <c r="F450" s="97">
        <v>6336</v>
      </c>
      <c r="G450" s="95"/>
      <c r="H450" s="34"/>
      <c r="I450" s="112"/>
      <c r="J450" s="97">
        <f t="shared" si="75"/>
        <v>6336</v>
      </c>
    </row>
    <row r="451" spans="1:10" ht="15.75" x14ac:dyDescent="0.25">
      <c r="A451" s="33"/>
      <c r="B451" s="12">
        <v>611</v>
      </c>
      <c r="C451" s="12"/>
      <c r="D451" s="22">
        <v>41</v>
      </c>
      <c r="E451" s="57" t="s">
        <v>33</v>
      </c>
      <c r="F451" s="67">
        <v>1584</v>
      </c>
      <c r="G451" s="95"/>
      <c r="H451" s="34"/>
      <c r="I451" s="112"/>
      <c r="J451" s="67">
        <f t="shared" si="75"/>
        <v>1584</v>
      </c>
    </row>
    <row r="452" spans="1:10" ht="15.75" x14ac:dyDescent="0.25">
      <c r="A452" s="33"/>
      <c r="B452" s="31">
        <v>620</v>
      </c>
      <c r="C452" s="31"/>
      <c r="D452" s="49" t="s">
        <v>20</v>
      </c>
      <c r="E452" s="81" t="s">
        <v>37</v>
      </c>
      <c r="F452" s="110">
        <f t="shared" ref="F452:J452" si="84">SUM(F453:F460)</f>
        <v>2214</v>
      </c>
      <c r="G452" s="124">
        <f t="shared" si="84"/>
        <v>0</v>
      </c>
      <c r="H452" s="94">
        <f t="shared" si="84"/>
        <v>0</v>
      </c>
      <c r="I452" s="131">
        <f t="shared" si="84"/>
        <v>0</v>
      </c>
      <c r="J452" s="110">
        <f t="shared" si="84"/>
        <v>2214</v>
      </c>
    </row>
    <row r="453" spans="1:10" ht="15.75" x14ac:dyDescent="0.25">
      <c r="A453" s="33"/>
      <c r="B453" s="12">
        <v>621</v>
      </c>
      <c r="C453" s="31"/>
      <c r="D453" s="49" t="s">
        <v>20</v>
      </c>
      <c r="E453" s="57" t="s">
        <v>38</v>
      </c>
      <c r="F453" s="67">
        <v>633</v>
      </c>
      <c r="G453" s="122">
        <v>-390</v>
      </c>
      <c r="H453" s="34"/>
      <c r="I453" s="113"/>
      <c r="J453" s="96">
        <f t="shared" si="75"/>
        <v>243</v>
      </c>
    </row>
    <row r="454" spans="1:10" ht="15.75" x14ac:dyDescent="0.25">
      <c r="A454" s="33"/>
      <c r="B454" s="12">
        <v>623</v>
      </c>
      <c r="C454" s="12"/>
      <c r="D454" s="49" t="s">
        <v>20</v>
      </c>
      <c r="E454" s="57" t="s">
        <v>39</v>
      </c>
      <c r="F454" s="67"/>
      <c r="G454" s="122">
        <v>390</v>
      </c>
      <c r="H454" s="93"/>
      <c r="I454" s="112"/>
      <c r="J454" s="96">
        <f t="shared" si="75"/>
        <v>390</v>
      </c>
    </row>
    <row r="455" spans="1:10" ht="15.75" x14ac:dyDescent="0.25">
      <c r="A455" s="33"/>
      <c r="B455" s="12">
        <v>625</v>
      </c>
      <c r="C455" s="12">
        <v>625001</v>
      </c>
      <c r="D455" s="49" t="s">
        <v>20</v>
      </c>
      <c r="E455" s="57" t="s">
        <v>40</v>
      </c>
      <c r="F455" s="67">
        <v>89</v>
      </c>
      <c r="G455" s="95"/>
      <c r="H455" s="34"/>
      <c r="I455" s="112"/>
      <c r="J455" s="96">
        <f t="shared" si="75"/>
        <v>89</v>
      </c>
    </row>
    <row r="456" spans="1:10" ht="15.75" x14ac:dyDescent="0.25">
      <c r="A456" s="33"/>
      <c r="B456" s="12"/>
      <c r="C456" s="12">
        <v>625002</v>
      </c>
      <c r="D456" s="49" t="s">
        <v>20</v>
      </c>
      <c r="E456" s="57" t="s">
        <v>41</v>
      </c>
      <c r="F456" s="67">
        <v>887</v>
      </c>
      <c r="G456" s="95"/>
      <c r="H456" s="34"/>
      <c r="I456" s="112"/>
      <c r="J456" s="96">
        <f t="shared" si="75"/>
        <v>887</v>
      </c>
    </row>
    <row r="457" spans="1:10" ht="15.75" x14ac:dyDescent="0.25">
      <c r="A457" s="33"/>
      <c r="B457" s="12"/>
      <c r="C457" s="12">
        <v>625003</v>
      </c>
      <c r="D457" s="49" t="s">
        <v>20</v>
      </c>
      <c r="E457" s="57" t="s">
        <v>42</v>
      </c>
      <c r="F457" s="67">
        <v>51</v>
      </c>
      <c r="G457" s="95"/>
      <c r="H457" s="34"/>
      <c r="I457" s="112"/>
      <c r="J457" s="96">
        <f t="shared" si="75"/>
        <v>51</v>
      </c>
    </row>
    <row r="458" spans="1:10" ht="15.75" x14ac:dyDescent="0.25">
      <c r="A458" s="33"/>
      <c r="B458" s="12"/>
      <c r="C458" s="12">
        <v>625004</v>
      </c>
      <c r="D458" s="49" t="s">
        <v>20</v>
      </c>
      <c r="E458" s="57" t="s">
        <v>43</v>
      </c>
      <c r="F458" s="67">
        <v>190</v>
      </c>
      <c r="G458" s="95"/>
      <c r="H458" s="34"/>
      <c r="I458" s="112"/>
      <c r="J458" s="96">
        <f t="shared" si="75"/>
        <v>190</v>
      </c>
    </row>
    <row r="459" spans="1:10" ht="15.75" x14ac:dyDescent="0.25">
      <c r="A459" s="33"/>
      <c r="B459" s="12"/>
      <c r="C459" s="12">
        <v>625005</v>
      </c>
      <c r="D459" s="49" t="s">
        <v>20</v>
      </c>
      <c r="E459" s="57" t="s">
        <v>44</v>
      </c>
      <c r="F459" s="67">
        <v>63</v>
      </c>
      <c r="G459" s="95"/>
      <c r="H459" s="34"/>
      <c r="I459" s="112"/>
      <c r="J459" s="96">
        <f t="shared" si="75"/>
        <v>63</v>
      </c>
    </row>
    <row r="460" spans="1:10" ht="15.75" x14ac:dyDescent="0.25">
      <c r="A460" s="33"/>
      <c r="B460" s="12"/>
      <c r="C460" s="12">
        <v>625007</v>
      </c>
      <c r="D460" s="49" t="s">
        <v>20</v>
      </c>
      <c r="E460" s="57" t="s">
        <v>45</v>
      </c>
      <c r="F460" s="67">
        <v>301</v>
      </c>
      <c r="G460" s="95"/>
      <c r="H460" s="34"/>
      <c r="I460" s="112"/>
      <c r="J460" s="96">
        <f t="shared" si="75"/>
        <v>301</v>
      </c>
    </row>
    <row r="461" spans="1:10" ht="15.75" x14ac:dyDescent="0.25">
      <c r="A461" s="33"/>
      <c r="B461" s="31">
        <v>620</v>
      </c>
      <c r="C461" s="31"/>
      <c r="D461" s="32">
        <v>41</v>
      </c>
      <c r="E461" s="81" t="s">
        <v>37</v>
      </c>
      <c r="F461" s="69">
        <f t="shared" ref="F461:J461" si="85">SUM(F462:F469)</f>
        <v>554</v>
      </c>
      <c r="G461" s="126">
        <f t="shared" si="85"/>
        <v>0</v>
      </c>
      <c r="H461" s="120">
        <f t="shared" si="85"/>
        <v>0</v>
      </c>
      <c r="I461" s="132">
        <f t="shared" si="85"/>
        <v>0</v>
      </c>
      <c r="J461" s="69">
        <f t="shared" si="85"/>
        <v>554</v>
      </c>
    </row>
    <row r="462" spans="1:10" ht="15.75" x14ac:dyDescent="0.25">
      <c r="A462" s="33"/>
      <c r="B462" s="12">
        <v>621</v>
      </c>
      <c r="C462" s="31"/>
      <c r="D462" s="13">
        <v>41</v>
      </c>
      <c r="E462" s="57" t="s">
        <v>38</v>
      </c>
      <c r="F462" s="67">
        <v>158</v>
      </c>
      <c r="G462" s="122">
        <v>-80</v>
      </c>
      <c r="H462" s="34"/>
      <c r="I462" s="113"/>
      <c r="J462" s="96">
        <f t="shared" si="75"/>
        <v>78</v>
      </c>
    </row>
    <row r="463" spans="1:10" ht="15.75" x14ac:dyDescent="0.25">
      <c r="A463" s="33"/>
      <c r="B463" s="12">
        <v>623</v>
      </c>
      <c r="C463" s="12"/>
      <c r="D463" s="13">
        <v>41</v>
      </c>
      <c r="E463" s="57" t="s">
        <v>39</v>
      </c>
      <c r="F463" s="67"/>
      <c r="G463" s="122">
        <v>80</v>
      </c>
      <c r="H463" s="93"/>
      <c r="I463" s="112"/>
      <c r="J463" s="96">
        <f t="shared" si="75"/>
        <v>80</v>
      </c>
    </row>
    <row r="464" spans="1:10" ht="15.75" x14ac:dyDescent="0.25">
      <c r="A464" s="33"/>
      <c r="B464" s="12">
        <v>625</v>
      </c>
      <c r="C464" s="12">
        <v>625001</v>
      </c>
      <c r="D464" s="13">
        <v>41</v>
      </c>
      <c r="E464" s="57" t="s">
        <v>40</v>
      </c>
      <c r="F464" s="67">
        <v>22</v>
      </c>
      <c r="G464" s="95"/>
      <c r="H464" s="34"/>
      <c r="I464" s="112"/>
      <c r="J464" s="96">
        <f t="shared" si="75"/>
        <v>22</v>
      </c>
    </row>
    <row r="465" spans="1:10" ht="15.75" x14ac:dyDescent="0.25">
      <c r="A465" s="33"/>
      <c r="B465" s="12"/>
      <c r="C465" s="12">
        <v>625002</v>
      </c>
      <c r="D465" s="13">
        <v>41</v>
      </c>
      <c r="E465" s="57" t="s">
        <v>41</v>
      </c>
      <c r="F465" s="67">
        <v>222</v>
      </c>
      <c r="G465" s="95"/>
      <c r="H465" s="34"/>
      <c r="I465" s="112"/>
      <c r="J465" s="96">
        <f t="shared" si="75"/>
        <v>222</v>
      </c>
    </row>
    <row r="466" spans="1:10" ht="15.75" x14ac:dyDescent="0.25">
      <c r="A466" s="33"/>
      <c r="B466" s="12"/>
      <c r="C466" s="12">
        <v>625003</v>
      </c>
      <c r="D466" s="13">
        <v>41</v>
      </c>
      <c r="E466" s="57" t="s">
        <v>42</v>
      </c>
      <c r="F466" s="67">
        <v>13</v>
      </c>
      <c r="G466" s="95"/>
      <c r="H466" s="34"/>
      <c r="I466" s="112"/>
      <c r="J466" s="96">
        <f t="shared" si="75"/>
        <v>13</v>
      </c>
    </row>
    <row r="467" spans="1:10" ht="15.75" x14ac:dyDescent="0.25">
      <c r="A467" s="33"/>
      <c r="B467" s="12"/>
      <c r="C467" s="12">
        <v>625004</v>
      </c>
      <c r="D467" s="13">
        <v>41</v>
      </c>
      <c r="E467" s="57" t="s">
        <v>43</v>
      </c>
      <c r="F467" s="67">
        <v>48</v>
      </c>
      <c r="G467" s="95"/>
      <c r="H467" s="34"/>
      <c r="I467" s="112"/>
      <c r="J467" s="96">
        <f t="shared" si="75"/>
        <v>48</v>
      </c>
    </row>
    <row r="468" spans="1:10" ht="15.75" x14ac:dyDescent="0.25">
      <c r="A468" s="33"/>
      <c r="B468" s="12"/>
      <c r="C468" s="12">
        <v>625005</v>
      </c>
      <c r="D468" s="13">
        <v>41</v>
      </c>
      <c r="E468" s="57" t="s">
        <v>44</v>
      </c>
      <c r="F468" s="67">
        <v>16</v>
      </c>
      <c r="G468" s="95"/>
      <c r="H468" s="34"/>
      <c r="I468" s="112"/>
      <c r="J468" s="96">
        <f t="shared" si="75"/>
        <v>16</v>
      </c>
    </row>
    <row r="469" spans="1:10" ht="15.75" x14ac:dyDescent="0.25">
      <c r="A469" s="33"/>
      <c r="B469" s="12"/>
      <c r="C469" s="12">
        <v>625007</v>
      </c>
      <c r="D469" s="13">
        <v>41</v>
      </c>
      <c r="E469" s="57" t="s">
        <v>45</v>
      </c>
      <c r="F469" s="67">
        <v>75</v>
      </c>
      <c r="G469" s="95"/>
      <c r="H469" s="34"/>
      <c r="I469" s="112"/>
      <c r="J469" s="96">
        <f t="shared" si="75"/>
        <v>75</v>
      </c>
    </row>
    <row r="470" spans="1:10" ht="15.75" x14ac:dyDescent="0.25">
      <c r="A470" s="33"/>
      <c r="B470" s="31">
        <v>630</v>
      </c>
      <c r="C470" s="12"/>
      <c r="D470" s="32" t="s">
        <v>136</v>
      </c>
      <c r="E470" s="81" t="s">
        <v>125</v>
      </c>
      <c r="F470" s="68">
        <f t="shared" ref="F470:J470" si="86">SUM(F471:F473)</f>
        <v>655</v>
      </c>
      <c r="G470" s="124">
        <f t="shared" si="86"/>
        <v>0</v>
      </c>
      <c r="H470" s="94">
        <f t="shared" si="86"/>
        <v>0</v>
      </c>
      <c r="I470" s="131">
        <f t="shared" si="86"/>
        <v>0</v>
      </c>
      <c r="J470" s="68">
        <f t="shared" si="86"/>
        <v>655</v>
      </c>
    </row>
    <row r="471" spans="1:10" ht="15.75" x14ac:dyDescent="0.25">
      <c r="A471" s="33"/>
      <c r="B471" s="31"/>
      <c r="C471" s="12">
        <v>637014</v>
      </c>
      <c r="D471" s="13">
        <v>41</v>
      </c>
      <c r="E471" s="57" t="s">
        <v>111</v>
      </c>
      <c r="F471" s="67">
        <v>572</v>
      </c>
      <c r="G471" s="95"/>
      <c r="H471" s="34"/>
      <c r="I471" s="112"/>
      <c r="J471" s="96">
        <f t="shared" si="75"/>
        <v>572</v>
      </c>
    </row>
    <row r="472" spans="1:10" ht="15.75" x14ac:dyDescent="0.25">
      <c r="A472" s="33"/>
      <c r="B472" s="31"/>
      <c r="C472" s="12">
        <v>637015</v>
      </c>
      <c r="D472" s="13" t="s">
        <v>20</v>
      </c>
      <c r="E472" s="57" t="s">
        <v>215</v>
      </c>
      <c r="F472" s="67">
        <v>0</v>
      </c>
      <c r="G472" s="95"/>
      <c r="H472" s="34"/>
      <c r="I472" s="112"/>
      <c r="J472" s="96">
        <f t="shared" si="75"/>
        <v>0</v>
      </c>
    </row>
    <row r="473" spans="1:10" ht="15.75" x14ac:dyDescent="0.25">
      <c r="A473" s="33"/>
      <c r="B473" s="31"/>
      <c r="C473" s="12">
        <v>637016</v>
      </c>
      <c r="D473" s="13">
        <v>41</v>
      </c>
      <c r="E473" s="57" t="s">
        <v>138</v>
      </c>
      <c r="F473" s="67">
        <v>83</v>
      </c>
      <c r="G473" s="95"/>
      <c r="H473" s="34"/>
      <c r="I473" s="112"/>
      <c r="J473" s="96">
        <f t="shared" si="75"/>
        <v>83</v>
      </c>
    </row>
    <row r="474" spans="1:10" ht="15.75" x14ac:dyDescent="0.25">
      <c r="A474" s="33"/>
      <c r="B474" s="31">
        <v>640</v>
      </c>
      <c r="C474" s="12"/>
      <c r="D474" s="32">
        <v>41</v>
      </c>
      <c r="E474" s="81" t="s">
        <v>92</v>
      </c>
      <c r="F474" s="68">
        <f t="shared" ref="F474:J474" si="87">F475</f>
        <v>0</v>
      </c>
      <c r="G474" s="124">
        <f t="shared" si="87"/>
        <v>101</v>
      </c>
      <c r="H474" s="94">
        <f t="shared" si="87"/>
        <v>0</v>
      </c>
      <c r="I474" s="131">
        <f t="shared" si="87"/>
        <v>0</v>
      </c>
      <c r="J474" s="68">
        <f t="shared" si="87"/>
        <v>101</v>
      </c>
    </row>
    <row r="475" spans="1:10" ht="15.75" x14ac:dyDescent="0.25">
      <c r="A475" s="33"/>
      <c r="B475" s="12">
        <v>642</v>
      </c>
      <c r="C475" s="12">
        <v>642015</v>
      </c>
      <c r="D475" s="13">
        <v>41</v>
      </c>
      <c r="E475" s="57" t="s">
        <v>99</v>
      </c>
      <c r="F475" s="102"/>
      <c r="G475" s="122">
        <v>101</v>
      </c>
      <c r="H475" s="117"/>
      <c r="I475" s="112"/>
      <c r="J475" s="96">
        <f t="shared" si="75"/>
        <v>101</v>
      </c>
    </row>
    <row r="476" spans="1:10" ht="31.5" x14ac:dyDescent="0.25">
      <c r="A476" s="45" t="s">
        <v>134</v>
      </c>
      <c r="B476" s="46"/>
      <c r="C476" s="46"/>
      <c r="D476" s="47" t="s">
        <v>136</v>
      </c>
      <c r="E476" s="84" t="s">
        <v>293</v>
      </c>
      <c r="F476" s="109">
        <f t="shared" ref="F476:J476" si="88">F489+F480+F477+F498+F503</f>
        <v>0</v>
      </c>
      <c r="G476" s="158">
        <f t="shared" si="88"/>
        <v>12147.28</v>
      </c>
      <c r="H476" s="137">
        <f t="shared" si="88"/>
        <v>0</v>
      </c>
      <c r="I476" s="174">
        <f t="shared" si="88"/>
        <v>0</v>
      </c>
      <c r="J476" s="109">
        <f t="shared" si="88"/>
        <v>12147.28</v>
      </c>
    </row>
    <row r="477" spans="1:10" ht="15.75" x14ac:dyDescent="0.25">
      <c r="A477" s="33"/>
      <c r="B477" s="31">
        <v>610</v>
      </c>
      <c r="C477" s="31"/>
      <c r="D477" s="49" t="s">
        <v>136</v>
      </c>
      <c r="E477" s="81" t="s">
        <v>32</v>
      </c>
      <c r="F477" s="69">
        <f t="shared" ref="F477:J477" si="89">SUM(F478:F479)</f>
        <v>0</v>
      </c>
      <c r="G477" s="126">
        <f t="shared" si="89"/>
        <v>8420</v>
      </c>
      <c r="H477" s="120">
        <f t="shared" si="89"/>
        <v>0</v>
      </c>
      <c r="I477" s="132">
        <f t="shared" si="89"/>
        <v>0</v>
      </c>
      <c r="J477" s="69">
        <f t="shared" si="89"/>
        <v>8420</v>
      </c>
    </row>
    <row r="478" spans="1:10" ht="15.75" x14ac:dyDescent="0.25">
      <c r="A478" s="33"/>
      <c r="B478" s="12">
        <v>611</v>
      </c>
      <c r="C478" s="12"/>
      <c r="D478" s="49" t="s">
        <v>20</v>
      </c>
      <c r="E478" s="57" t="s">
        <v>33</v>
      </c>
      <c r="F478" s="97"/>
      <c r="G478" s="122">
        <v>6336</v>
      </c>
      <c r="H478" s="117"/>
      <c r="I478" s="112"/>
      <c r="J478" s="97">
        <f t="shared" ref="J478:J479" si="90">F478+G478+H478-I478</f>
        <v>6336</v>
      </c>
    </row>
    <row r="479" spans="1:10" ht="15.75" x14ac:dyDescent="0.25">
      <c r="A479" s="33"/>
      <c r="B479" s="12">
        <v>611</v>
      </c>
      <c r="C479" s="12"/>
      <c r="D479" s="22">
        <v>41</v>
      </c>
      <c r="E479" s="57" t="s">
        <v>33</v>
      </c>
      <c r="F479" s="67"/>
      <c r="G479" s="122">
        <v>2084</v>
      </c>
      <c r="H479" s="117"/>
      <c r="I479" s="112"/>
      <c r="J479" s="67">
        <f t="shared" si="90"/>
        <v>2084</v>
      </c>
    </row>
    <row r="480" spans="1:10" ht="15.75" x14ac:dyDescent="0.25">
      <c r="A480" s="33"/>
      <c r="B480" s="31">
        <v>620</v>
      </c>
      <c r="C480" s="31"/>
      <c r="D480" s="49" t="s">
        <v>20</v>
      </c>
      <c r="E480" s="81" t="s">
        <v>37</v>
      </c>
      <c r="F480" s="97">
        <f t="shared" ref="F480:J480" si="91">SUM(F481:F488)</f>
        <v>0</v>
      </c>
      <c r="G480" s="124">
        <f t="shared" si="91"/>
        <v>2214</v>
      </c>
      <c r="H480" s="94">
        <f t="shared" si="91"/>
        <v>0</v>
      </c>
      <c r="I480" s="131">
        <f t="shared" si="91"/>
        <v>0</v>
      </c>
      <c r="J480" s="110">
        <f t="shared" si="91"/>
        <v>2214</v>
      </c>
    </row>
    <row r="481" spans="1:10" ht="15.75" x14ac:dyDescent="0.25">
      <c r="A481" s="33"/>
      <c r="B481" s="12">
        <v>621</v>
      </c>
      <c r="C481" s="31"/>
      <c r="D481" s="49" t="s">
        <v>20</v>
      </c>
      <c r="E481" s="57" t="s">
        <v>38</v>
      </c>
      <c r="F481" s="67"/>
      <c r="G481" s="95"/>
      <c r="H481" s="117"/>
      <c r="I481" s="112"/>
      <c r="J481" s="96">
        <f t="shared" ref="J481:J488" si="92">F481+G481+H481-I481</f>
        <v>0</v>
      </c>
    </row>
    <row r="482" spans="1:10" ht="15.75" x14ac:dyDescent="0.25">
      <c r="A482" s="33"/>
      <c r="B482" s="12">
        <v>623</v>
      </c>
      <c r="C482" s="12"/>
      <c r="D482" s="49" t="s">
        <v>20</v>
      </c>
      <c r="E482" s="57" t="s">
        <v>39</v>
      </c>
      <c r="F482" s="67"/>
      <c r="G482" s="122">
        <v>633</v>
      </c>
      <c r="H482" s="117"/>
      <c r="I482" s="112"/>
      <c r="J482" s="96">
        <f t="shared" si="92"/>
        <v>633</v>
      </c>
    </row>
    <row r="483" spans="1:10" ht="15.75" x14ac:dyDescent="0.25">
      <c r="A483" s="33"/>
      <c r="B483" s="12">
        <v>625</v>
      </c>
      <c r="C483" s="12">
        <v>625001</v>
      </c>
      <c r="D483" s="49" t="s">
        <v>20</v>
      </c>
      <c r="E483" s="57" t="s">
        <v>40</v>
      </c>
      <c r="F483" s="67"/>
      <c r="G483" s="122">
        <v>89</v>
      </c>
      <c r="H483" s="117"/>
      <c r="I483" s="112"/>
      <c r="J483" s="96">
        <f t="shared" si="92"/>
        <v>89</v>
      </c>
    </row>
    <row r="484" spans="1:10" ht="15.75" x14ac:dyDescent="0.25">
      <c r="A484" s="33"/>
      <c r="B484" s="12"/>
      <c r="C484" s="12">
        <v>625002</v>
      </c>
      <c r="D484" s="49" t="s">
        <v>20</v>
      </c>
      <c r="E484" s="57" t="s">
        <v>41</v>
      </c>
      <c r="F484" s="67"/>
      <c r="G484" s="122">
        <v>887</v>
      </c>
      <c r="H484" s="117"/>
      <c r="I484" s="112"/>
      <c r="J484" s="96">
        <f t="shared" si="92"/>
        <v>887</v>
      </c>
    </row>
    <row r="485" spans="1:10" ht="15.75" x14ac:dyDescent="0.25">
      <c r="A485" s="33"/>
      <c r="B485" s="12"/>
      <c r="C485" s="12">
        <v>625003</v>
      </c>
      <c r="D485" s="49" t="s">
        <v>20</v>
      </c>
      <c r="E485" s="57" t="s">
        <v>42</v>
      </c>
      <c r="F485" s="67"/>
      <c r="G485" s="122">
        <v>51</v>
      </c>
      <c r="H485" s="117"/>
      <c r="I485" s="112"/>
      <c r="J485" s="96">
        <f t="shared" si="92"/>
        <v>51</v>
      </c>
    </row>
    <row r="486" spans="1:10" ht="15.75" x14ac:dyDescent="0.25">
      <c r="A486" s="33"/>
      <c r="B486" s="12"/>
      <c r="C486" s="12">
        <v>625004</v>
      </c>
      <c r="D486" s="49" t="s">
        <v>20</v>
      </c>
      <c r="E486" s="57" t="s">
        <v>43</v>
      </c>
      <c r="F486" s="67"/>
      <c r="G486" s="122">
        <v>190</v>
      </c>
      <c r="H486" s="117"/>
      <c r="I486" s="112"/>
      <c r="J486" s="96">
        <f t="shared" si="92"/>
        <v>190</v>
      </c>
    </row>
    <row r="487" spans="1:10" ht="15.75" x14ac:dyDescent="0.25">
      <c r="A487" s="33"/>
      <c r="B487" s="12"/>
      <c r="C487" s="12">
        <v>625005</v>
      </c>
      <c r="D487" s="49" t="s">
        <v>20</v>
      </c>
      <c r="E487" s="57" t="s">
        <v>44</v>
      </c>
      <c r="F487" s="67"/>
      <c r="G487" s="122">
        <v>63</v>
      </c>
      <c r="H487" s="117"/>
      <c r="I487" s="112"/>
      <c r="J487" s="96">
        <f t="shared" si="92"/>
        <v>63</v>
      </c>
    </row>
    <row r="488" spans="1:10" ht="15.75" x14ac:dyDescent="0.25">
      <c r="A488" s="33"/>
      <c r="B488" s="12"/>
      <c r="C488" s="12">
        <v>625007</v>
      </c>
      <c r="D488" s="49" t="s">
        <v>20</v>
      </c>
      <c r="E488" s="57" t="s">
        <v>45</v>
      </c>
      <c r="F488" s="67"/>
      <c r="G488" s="122">
        <v>301</v>
      </c>
      <c r="H488" s="117"/>
      <c r="I488" s="112"/>
      <c r="J488" s="96">
        <f t="shared" si="92"/>
        <v>301</v>
      </c>
    </row>
    <row r="489" spans="1:10" ht="15.75" x14ac:dyDescent="0.25">
      <c r="A489" s="33"/>
      <c r="B489" s="31">
        <v>620</v>
      </c>
      <c r="C489" s="31"/>
      <c r="D489" s="32">
        <v>41</v>
      </c>
      <c r="E489" s="81" t="s">
        <v>37</v>
      </c>
      <c r="F489" s="69">
        <f t="shared" ref="F489:J489" si="93">SUM(F490:F497)</f>
        <v>0</v>
      </c>
      <c r="G489" s="126">
        <f t="shared" si="93"/>
        <v>554</v>
      </c>
      <c r="H489" s="120">
        <f t="shared" si="93"/>
        <v>0</v>
      </c>
      <c r="I489" s="132">
        <f t="shared" si="93"/>
        <v>0</v>
      </c>
      <c r="J489" s="69">
        <f t="shared" si="93"/>
        <v>554</v>
      </c>
    </row>
    <row r="490" spans="1:10" ht="15.75" x14ac:dyDescent="0.25">
      <c r="A490" s="33"/>
      <c r="B490" s="12">
        <v>621</v>
      </c>
      <c r="C490" s="31"/>
      <c r="D490" s="13">
        <v>41</v>
      </c>
      <c r="E490" s="57" t="s">
        <v>38</v>
      </c>
      <c r="F490" s="67"/>
      <c r="G490" s="95"/>
      <c r="H490" s="117"/>
      <c r="I490" s="112"/>
      <c r="J490" s="96">
        <f t="shared" ref="J490:J497" si="94">F490+G490+H490-I490</f>
        <v>0</v>
      </c>
    </row>
    <row r="491" spans="1:10" ht="15.75" x14ac:dyDescent="0.25">
      <c r="A491" s="33"/>
      <c r="B491" s="12">
        <v>623</v>
      </c>
      <c r="C491" s="12"/>
      <c r="D491" s="13">
        <v>41</v>
      </c>
      <c r="E491" s="57" t="s">
        <v>39</v>
      </c>
      <c r="F491" s="67"/>
      <c r="G491" s="122">
        <v>158</v>
      </c>
      <c r="H491" s="117"/>
      <c r="I491" s="112"/>
      <c r="J491" s="96">
        <f t="shared" si="94"/>
        <v>158</v>
      </c>
    </row>
    <row r="492" spans="1:10" ht="15.75" x14ac:dyDescent="0.25">
      <c r="A492" s="33"/>
      <c r="B492" s="12">
        <v>625</v>
      </c>
      <c r="C492" s="12">
        <v>625001</v>
      </c>
      <c r="D492" s="13">
        <v>41</v>
      </c>
      <c r="E492" s="57" t="s">
        <v>40</v>
      </c>
      <c r="F492" s="67"/>
      <c r="G492" s="122">
        <v>22</v>
      </c>
      <c r="H492" s="117"/>
      <c r="I492" s="112"/>
      <c r="J492" s="96">
        <f t="shared" si="94"/>
        <v>22</v>
      </c>
    </row>
    <row r="493" spans="1:10" ht="15.75" x14ac:dyDescent="0.25">
      <c r="A493" s="33"/>
      <c r="B493" s="12"/>
      <c r="C493" s="12">
        <v>625002</v>
      </c>
      <c r="D493" s="13">
        <v>41</v>
      </c>
      <c r="E493" s="57" t="s">
        <v>41</v>
      </c>
      <c r="F493" s="67"/>
      <c r="G493" s="122">
        <v>222</v>
      </c>
      <c r="H493" s="117"/>
      <c r="I493" s="112"/>
      <c r="J493" s="96">
        <f t="shared" si="94"/>
        <v>222</v>
      </c>
    </row>
    <row r="494" spans="1:10" ht="15.75" x14ac:dyDescent="0.25">
      <c r="A494" s="33"/>
      <c r="B494" s="12"/>
      <c r="C494" s="12">
        <v>625003</v>
      </c>
      <c r="D494" s="13">
        <v>41</v>
      </c>
      <c r="E494" s="57" t="s">
        <v>42</v>
      </c>
      <c r="F494" s="67"/>
      <c r="G494" s="122">
        <v>13</v>
      </c>
      <c r="H494" s="117"/>
      <c r="I494" s="112"/>
      <c r="J494" s="96">
        <f t="shared" si="94"/>
        <v>13</v>
      </c>
    </row>
    <row r="495" spans="1:10" ht="15.75" x14ac:dyDescent="0.25">
      <c r="A495" s="33"/>
      <c r="B495" s="12"/>
      <c r="C495" s="12">
        <v>625004</v>
      </c>
      <c r="D495" s="13">
        <v>41</v>
      </c>
      <c r="E495" s="57" t="s">
        <v>43</v>
      </c>
      <c r="F495" s="67"/>
      <c r="G495" s="122">
        <v>48</v>
      </c>
      <c r="H495" s="117"/>
      <c r="I495" s="112"/>
      <c r="J495" s="96">
        <f t="shared" si="94"/>
        <v>48</v>
      </c>
    </row>
    <row r="496" spans="1:10" ht="15.75" x14ac:dyDescent="0.25">
      <c r="A496" s="33"/>
      <c r="B496" s="12"/>
      <c r="C496" s="12">
        <v>625005</v>
      </c>
      <c r="D496" s="13">
        <v>41</v>
      </c>
      <c r="E496" s="57" t="s">
        <v>44</v>
      </c>
      <c r="F496" s="67"/>
      <c r="G496" s="122">
        <v>16</v>
      </c>
      <c r="H496" s="117"/>
      <c r="I496" s="112"/>
      <c r="J496" s="96">
        <f t="shared" si="94"/>
        <v>16</v>
      </c>
    </row>
    <row r="497" spans="1:10" ht="15.75" x14ac:dyDescent="0.25">
      <c r="A497" s="33"/>
      <c r="B497" s="12"/>
      <c r="C497" s="12">
        <v>625007</v>
      </c>
      <c r="D497" s="13">
        <v>41</v>
      </c>
      <c r="E497" s="57" t="s">
        <v>45</v>
      </c>
      <c r="F497" s="67"/>
      <c r="G497" s="122">
        <v>75</v>
      </c>
      <c r="H497" s="117"/>
      <c r="I497" s="112"/>
      <c r="J497" s="96">
        <f t="shared" si="94"/>
        <v>75</v>
      </c>
    </row>
    <row r="498" spans="1:10" ht="15.75" x14ac:dyDescent="0.25">
      <c r="A498" s="33"/>
      <c r="B498" s="31">
        <v>630</v>
      </c>
      <c r="C498" s="12"/>
      <c r="D498" s="32" t="s">
        <v>136</v>
      </c>
      <c r="E498" s="81" t="s">
        <v>125</v>
      </c>
      <c r="F498" s="68">
        <f>SUM(F499:F502)</f>
        <v>0</v>
      </c>
      <c r="G498" s="124">
        <f t="shared" ref="G498:J498" si="95">SUM(G499:G502)</f>
        <v>860</v>
      </c>
      <c r="H498" s="94">
        <f t="shared" si="95"/>
        <v>0</v>
      </c>
      <c r="I498" s="131">
        <f t="shared" si="95"/>
        <v>0</v>
      </c>
      <c r="J498" s="68">
        <f t="shared" si="95"/>
        <v>860</v>
      </c>
    </row>
    <row r="499" spans="1:10" ht="15.75" x14ac:dyDescent="0.25">
      <c r="A499" s="33"/>
      <c r="B499" s="31"/>
      <c r="C499" s="12">
        <v>633010</v>
      </c>
      <c r="D499" s="13">
        <v>41</v>
      </c>
      <c r="E499" s="57" t="s">
        <v>137</v>
      </c>
      <c r="F499" s="68"/>
      <c r="G499" s="122">
        <v>155</v>
      </c>
      <c r="H499" s="117"/>
      <c r="I499" s="131"/>
      <c r="J499" s="96">
        <f t="shared" ref="J499:J502" si="96">F499+G499+H499-I499</f>
        <v>155</v>
      </c>
    </row>
    <row r="500" spans="1:10" ht="15.75" x14ac:dyDescent="0.25">
      <c r="A500" s="33"/>
      <c r="B500" s="31"/>
      <c r="C500" s="12">
        <v>637014</v>
      </c>
      <c r="D500" s="13">
        <v>41</v>
      </c>
      <c r="E500" s="57" t="s">
        <v>111</v>
      </c>
      <c r="F500" s="67"/>
      <c r="G500" s="122">
        <v>622</v>
      </c>
      <c r="H500" s="117"/>
      <c r="I500" s="112"/>
      <c r="J500" s="96">
        <f t="shared" si="96"/>
        <v>622</v>
      </c>
    </row>
    <row r="501" spans="1:10" ht="15.75" x14ac:dyDescent="0.25">
      <c r="A501" s="33"/>
      <c r="B501" s="31"/>
      <c r="C501" s="12">
        <v>637015</v>
      </c>
      <c r="D501" s="13" t="s">
        <v>20</v>
      </c>
      <c r="E501" s="57" t="s">
        <v>215</v>
      </c>
      <c r="F501" s="67"/>
      <c r="G501" s="122"/>
      <c r="H501" s="117"/>
      <c r="I501" s="112"/>
      <c r="J501" s="96">
        <f t="shared" si="96"/>
        <v>0</v>
      </c>
    </row>
    <row r="502" spans="1:10" ht="15.75" x14ac:dyDescent="0.25">
      <c r="A502" s="33"/>
      <c r="B502" s="31"/>
      <c r="C502" s="12">
        <v>637016</v>
      </c>
      <c r="D502" s="13">
        <v>41</v>
      </c>
      <c r="E502" s="57" t="s">
        <v>138</v>
      </c>
      <c r="F502" s="67"/>
      <c r="G502" s="122">
        <v>83</v>
      </c>
      <c r="H502" s="117"/>
      <c r="I502" s="112"/>
      <c r="J502" s="96">
        <f t="shared" si="96"/>
        <v>83</v>
      </c>
    </row>
    <row r="503" spans="1:10" ht="15.75" x14ac:dyDescent="0.25">
      <c r="A503" s="33"/>
      <c r="B503" s="31">
        <v>640</v>
      </c>
      <c r="C503" s="12"/>
      <c r="D503" s="32">
        <v>41</v>
      </c>
      <c r="E503" s="81" t="s">
        <v>92</v>
      </c>
      <c r="F503" s="68">
        <f t="shared" ref="F503:J503" si="97">F504</f>
        <v>0</v>
      </c>
      <c r="G503" s="124">
        <f t="shared" si="97"/>
        <v>99.28</v>
      </c>
      <c r="H503" s="94">
        <f t="shared" si="97"/>
        <v>0</v>
      </c>
      <c r="I503" s="131">
        <f t="shared" si="97"/>
        <v>0</v>
      </c>
      <c r="J503" s="68">
        <f t="shared" si="97"/>
        <v>99.28</v>
      </c>
    </row>
    <row r="504" spans="1:10" ht="15.75" x14ac:dyDescent="0.25">
      <c r="A504" s="33"/>
      <c r="B504" s="12">
        <v>642</v>
      </c>
      <c r="C504" s="12">
        <v>642015</v>
      </c>
      <c r="D504" s="13">
        <v>41</v>
      </c>
      <c r="E504" s="57" t="s">
        <v>99</v>
      </c>
      <c r="F504" s="102"/>
      <c r="G504" s="122">
        <v>99.28</v>
      </c>
      <c r="H504" s="117"/>
      <c r="I504" s="112"/>
      <c r="J504" s="96">
        <f t="shared" ref="J504" si="98">F504+G504+H504-I504</f>
        <v>99.28</v>
      </c>
    </row>
    <row r="505" spans="1:10" ht="31.5" x14ac:dyDescent="0.25">
      <c r="A505" s="45" t="s">
        <v>134</v>
      </c>
      <c r="B505" s="46"/>
      <c r="C505" s="46"/>
      <c r="D505" s="47" t="s">
        <v>136</v>
      </c>
      <c r="E505" s="84" t="s">
        <v>294</v>
      </c>
      <c r="F505" s="109">
        <f t="shared" ref="F505:J505" si="99">F518+F509+F506+F527+F532</f>
        <v>0</v>
      </c>
      <c r="G505" s="158">
        <f t="shared" si="99"/>
        <v>12363.240000000002</v>
      </c>
      <c r="H505" s="137">
        <f t="shared" si="99"/>
        <v>0</v>
      </c>
      <c r="I505" s="174">
        <f t="shared" si="99"/>
        <v>0</v>
      </c>
      <c r="J505" s="109">
        <f t="shared" si="99"/>
        <v>12363.240000000002</v>
      </c>
    </row>
    <row r="506" spans="1:10" ht="15.75" x14ac:dyDescent="0.25">
      <c r="A506" s="33"/>
      <c r="B506" s="31">
        <v>610</v>
      </c>
      <c r="C506" s="31"/>
      <c r="D506" s="49" t="s">
        <v>136</v>
      </c>
      <c r="E506" s="81" t="s">
        <v>32</v>
      </c>
      <c r="F506" s="69">
        <f t="shared" ref="F506:J506" si="100">SUM(F507:F508)</f>
        <v>0</v>
      </c>
      <c r="G506" s="126">
        <f t="shared" si="100"/>
        <v>8707.19</v>
      </c>
      <c r="H506" s="120">
        <f t="shared" si="100"/>
        <v>0</v>
      </c>
      <c r="I506" s="132">
        <f t="shared" si="100"/>
        <v>0</v>
      </c>
      <c r="J506" s="69">
        <f t="shared" si="100"/>
        <v>8707.19</v>
      </c>
    </row>
    <row r="507" spans="1:10" ht="15.75" x14ac:dyDescent="0.25">
      <c r="A507" s="33"/>
      <c r="B507" s="12">
        <v>611</v>
      </c>
      <c r="C507" s="12"/>
      <c r="D507" s="49" t="s">
        <v>20</v>
      </c>
      <c r="E507" s="57" t="s">
        <v>33</v>
      </c>
      <c r="F507" s="97"/>
      <c r="G507" s="122">
        <v>5760</v>
      </c>
      <c r="H507" s="117"/>
      <c r="I507" s="112"/>
      <c r="J507" s="97">
        <f t="shared" ref="J507:J508" si="101">F507+G507+H507-I507</f>
        <v>5760</v>
      </c>
    </row>
    <row r="508" spans="1:10" ht="15.75" x14ac:dyDescent="0.25">
      <c r="A508" s="33"/>
      <c r="B508" s="12">
        <v>611</v>
      </c>
      <c r="C508" s="12"/>
      <c r="D508" s="22">
        <v>41</v>
      </c>
      <c r="E508" s="57" t="s">
        <v>33</v>
      </c>
      <c r="F508" s="67"/>
      <c r="G508" s="122">
        <v>2947.19</v>
      </c>
      <c r="H508" s="117"/>
      <c r="I508" s="112"/>
      <c r="J508" s="67">
        <f t="shared" si="101"/>
        <v>2947.19</v>
      </c>
    </row>
    <row r="509" spans="1:10" ht="15.75" x14ac:dyDescent="0.25">
      <c r="A509" s="33"/>
      <c r="B509" s="31">
        <v>620</v>
      </c>
      <c r="C509" s="31"/>
      <c r="D509" s="49" t="s">
        <v>20</v>
      </c>
      <c r="E509" s="81" t="s">
        <v>37</v>
      </c>
      <c r="F509" s="97">
        <f t="shared" ref="F509:J509" si="102">SUM(F510:F517)</f>
        <v>0</v>
      </c>
      <c r="G509" s="124">
        <f t="shared" si="102"/>
        <v>2013</v>
      </c>
      <c r="H509" s="94">
        <f t="shared" si="102"/>
        <v>0</v>
      </c>
      <c r="I509" s="131">
        <f t="shared" si="102"/>
        <v>0</v>
      </c>
      <c r="J509" s="110">
        <f t="shared" si="102"/>
        <v>2013</v>
      </c>
    </row>
    <row r="510" spans="1:10" ht="15.75" x14ac:dyDescent="0.25">
      <c r="A510" s="33"/>
      <c r="B510" s="12">
        <v>621</v>
      </c>
      <c r="C510" s="31"/>
      <c r="D510" s="49" t="s">
        <v>20</v>
      </c>
      <c r="E510" s="57" t="s">
        <v>38</v>
      </c>
      <c r="F510" s="67"/>
      <c r="G510" s="122">
        <v>576</v>
      </c>
      <c r="H510" s="117"/>
      <c r="I510" s="112"/>
      <c r="J510" s="96">
        <f t="shared" ref="J510:J517" si="103">F510+G510+H510-I510</f>
        <v>576</v>
      </c>
    </row>
    <row r="511" spans="1:10" ht="15.75" x14ac:dyDescent="0.25">
      <c r="A511" s="33"/>
      <c r="B511" s="12">
        <v>623</v>
      </c>
      <c r="C511" s="12"/>
      <c r="D511" s="49" t="s">
        <v>20</v>
      </c>
      <c r="E511" s="57" t="s">
        <v>39</v>
      </c>
      <c r="F511" s="67"/>
      <c r="G511" s="122"/>
      <c r="H511" s="117"/>
      <c r="I511" s="112"/>
      <c r="J511" s="96">
        <f t="shared" si="103"/>
        <v>0</v>
      </c>
    </row>
    <row r="512" spans="1:10" ht="15.75" x14ac:dyDescent="0.25">
      <c r="A512" s="33"/>
      <c r="B512" s="12">
        <v>625</v>
      </c>
      <c r="C512" s="12">
        <v>625001</v>
      </c>
      <c r="D512" s="49" t="s">
        <v>20</v>
      </c>
      <c r="E512" s="57" t="s">
        <v>40</v>
      </c>
      <c r="F512" s="67"/>
      <c r="G512" s="122">
        <v>81</v>
      </c>
      <c r="H512" s="117"/>
      <c r="I512" s="112"/>
      <c r="J512" s="96">
        <f t="shared" si="103"/>
        <v>81</v>
      </c>
    </row>
    <row r="513" spans="1:10" ht="15.75" x14ac:dyDescent="0.25">
      <c r="A513" s="33"/>
      <c r="B513" s="12"/>
      <c r="C513" s="12">
        <v>625002</v>
      </c>
      <c r="D513" s="49" t="s">
        <v>20</v>
      </c>
      <c r="E513" s="57" t="s">
        <v>41</v>
      </c>
      <c r="F513" s="67"/>
      <c r="G513" s="122">
        <v>806</v>
      </c>
      <c r="H513" s="117"/>
      <c r="I513" s="112"/>
      <c r="J513" s="96">
        <f t="shared" si="103"/>
        <v>806</v>
      </c>
    </row>
    <row r="514" spans="1:10" ht="15.75" x14ac:dyDescent="0.25">
      <c r="A514" s="33"/>
      <c r="B514" s="12"/>
      <c r="C514" s="12">
        <v>625003</v>
      </c>
      <c r="D514" s="49" t="s">
        <v>20</v>
      </c>
      <c r="E514" s="57" t="s">
        <v>42</v>
      </c>
      <c r="F514" s="67"/>
      <c r="G514" s="122">
        <v>46</v>
      </c>
      <c r="H514" s="117"/>
      <c r="I514" s="112"/>
      <c r="J514" s="96">
        <f t="shared" si="103"/>
        <v>46</v>
      </c>
    </row>
    <row r="515" spans="1:10" ht="15.75" x14ac:dyDescent="0.25">
      <c r="A515" s="33"/>
      <c r="B515" s="12"/>
      <c r="C515" s="12">
        <v>625004</v>
      </c>
      <c r="D515" s="49" t="s">
        <v>20</v>
      </c>
      <c r="E515" s="57" t="s">
        <v>43</v>
      </c>
      <c r="F515" s="67"/>
      <c r="G515" s="122">
        <v>173</v>
      </c>
      <c r="H515" s="117"/>
      <c r="I515" s="112"/>
      <c r="J515" s="96">
        <f t="shared" si="103"/>
        <v>173</v>
      </c>
    </row>
    <row r="516" spans="1:10" ht="15.75" x14ac:dyDescent="0.25">
      <c r="A516" s="33"/>
      <c r="B516" s="12"/>
      <c r="C516" s="12">
        <v>625005</v>
      </c>
      <c r="D516" s="49" t="s">
        <v>20</v>
      </c>
      <c r="E516" s="57" t="s">
        <v>44</v>
      </c>
      <c r="F516" s="67"/>
      <c r="G516" s="122">
        <v>58</v>
      </c>
      <c r="H516" s="117"/>
      <c r="I516" s="112"/>
      <c r="J516" s="96">
        <f t="shared" si="103"/>
        <v>58</v>
      </c>
    </row>
    <row r="517" spans="1:10" ht="15.75" x14ac:dyDescent="0.25">
      <c r="A517" s="33"/>
      <c r="B517" s="12"/>
      <c r="C517" s="12">
        <v>625007</v>
      </c>
      <c r="D517" s="49" t="s">
        <v>20</v>
      </c>
      <c r="E517" s="57" t="s">
        <v>45</v>
      </c>
      <c r="F517" s="67"/>
      <c r="G517" s="122">
        <v>273</v>
      </c>
      <c r="H517" s="117"/>
      <c r="I517" s="112"/>
      <c r="J517" s="96">
        <f t="shared" si="103"/>
        <v>273</v>
      </c>
    </row>
    <row r="518" spans="1:10" ht="15.75" x14ac:dyDescent="0.25">
      <c r="A518" s="33"/>
      <c r="B518" s="31">
        <v>620</v>
      </c>
      <c r="C518" s="31"/>
      <c r="D518" s="32">
        <v>41</v>
      </c>
      <c r="E518" s="81" t="s">
        <v>37</v>
      </c>
      <c r="F518" s="69">
        <f t="shared" ref="F518:J518" si="104">SUM(F519:F526)</f>
        <v>0</v>
      </c>
      <c r="G518" s="126">
        <f t="shared" si="104"/>
        <v>1030.0500000000002</v>
      </c>
      <c r="H518" s="120">
        <f t="shared" si="104"/>
        <v>0</v>
      </c>
      <c r="I518" s="132">
        <f t="shared" si="104"/>
        <v>0</v>
      </c>
      <c r="J518" s="69">
        <f t="shared" si="104"/>
        <v>1030.0500000000002</v>
      </c>
    </row>
    <row r="519" spans="1:10" ht="15.75" x14ac:dyDescent="0.25">
      <c r="A519" s="33"/>
      <c r="B519" s="12">
        <v>621</v>
      </c>
      <c r="C519" s="31"/>
      <c r="D519" s="13">
        <v>41</v>
      </c>
      <c r="E519" s="57" t="s">
        <v>38</v>
      </c>
      <c r="F519" s="67"/>
      <c r="G519" s="122">
        <v>294.72000000000003</v>
      </c>
      <c r="H519" s="117"/>
      <c r="I519" s="112"/>
      <c r="J519" s="96">
        <f t="shared" ref="J519:J526" si="105">F519+G519+H519-I519</f>
        <v>294.72000000000003</v>
      </c>
    </row>
    <row r="520" spans="1:10" ht="15.75" x14ac:dyDescent="0.25">
      <c r="A520" s="33"/>
      <c r="B520" s="12">
        <v>623</v>
      </c>
      <c r="C520" s="12"/>
      <c r="D520" s="13">
        <v>41</v>
      </c>
      <c r="E520" s="57" t="s">
        <v>39</v>
      </c>
      <c r="F520" s="67"/>
      <c r="G520" s="122"/>
      <c r="H520" s="117"/>
      <c r="I520" s="112"/>
      <c r="J520" s="96">
        <f t="shared" si="105"/>
        <v>0</v>
      </c>
    </row>
    <row r="521" spans="1:10" ht="15.75" x14ac:dyDescent="0.25">
      <c r="A521" s="33"/>
      <c r="B521" s="12">
        <v>625</v>
      </c>
      <c r="C521" s="12">
        <v>625001</v>
      </c>
      <c r="D521" s="13">
        <v>41</v>
      </c>
      <c r="E521" s="57" t="s">
        <v>40</v>
      </c>
      <c r="F521" s="67"/>
      <c r="G521" s="122">
        <v>41.28</v>
      </c>
      <c r="H521" s="117"/>
      <c r="I521" s="112"/>
      <c r="J521" s="96">
        <f t="shared" si="105"/>
        <v>41.28</v>
      </c>
    </row>
    <row r="522" spans="1:10" ht="15.75" x14ac:dyDescent="0.25">
      <c r="A522" s="33"/>
      <c r="B522" s="12"/>
      <c r="C522" s="12">
        <v>625002</v>
      </c>
      <c r="D522" s="13">
        <v>41</v>
      </c>
      <c r="E522" s="57" t="s">
        <v>41</v>
      </c>
      <c r="F522" s="67"/>
      <c r="G522" s="122">
        <v>412.62</v>
      </c>
      <c r="H522" s="117"/>
      <c r="I522" s="112"/>
      <c r="J522" s="96">
        <f t="shared" si="105"/>
        <v>412.62</v>
      </c>
    </row>
    <row r="523" spans="1:10" ht="15.75" x14ac:dyDescent="0.25">
      <c r="A523" s="33"/>
      <c r="B523" s="12"/>
      <c r="C523" s="12">
        <v>625003</v>
      </c>
      <c r="D523" s="13">
        <v>41</v>
      </c>
      <c r="E523" s="57" t="s">
        <v>42</v>
      </c>
      <c r="F523" s="67"/>
      <c r="G523" s="122">
        <v>23.58</v>
      </c>
      <c r="H523" s="117"/>
      <c r="I523" s="112"/>
      <c r="J523" s="96">
        <f t="shared" si="105"/>
        <v>23.58</v>
      </c>
    </row>
    <row r="524" spans="1:10" ht="15.75" x14ac:dyDescent="0.25">
      <c r="A524" s="33"/>
      <c r="B524" s="12"/>
      <c r="C524" s="12">
        <v>625004</v>
      </c>
      <c r="D524" s="13">
        <v>41</v>
      </c>
      <c r="E524" s="57" t="s">
        <v>43</v>
      </c>
      <c r="F524" s="67"/>
      <c r="G524" s="122">
        <v>88.38</v>
      </c>
      <c r="H524" s="117"/>
      <c r="I524" s="112"/>
      <c r="J524" s="96">
        <f t="shared" si="105"/>
        <v>88.38</v>
      </c>
    </row>
    <row r="525" spans="1:10" ht="15.75" x14ac:dyDescent="0.25">
      <c r="A525" s="33"/>
      <c r="B525" s="12"/>
      <c r="C525" s="12">
        <v>625005</v>
      </c>
      <c r="D525" s="13">
        <v>41</v>
      </c>
      <c r="E525" s="57" t="s">
        <v>44</v>
      </c>
      <c r="F525" s="67"/>
      <c r="G525" s="122">
        <v>29.46</v>
      </c>
      <c r="H525" s="117"/>
      <c r="I525" s="112"/>
      <c r="J525" s="96">
        <f t="shared" si="105"/>
        <v>29.46</v>
      </c>
    </row>
    <row r="526" spans="1:10" ht="15.75" x14ac:dyDescent="0.25">
      <c r="A526" s="33"/>
      <c r="B526" s="12"/>
      <c r="C526" s="12">
        <v>625007</v>
      </c>
      <c r="D526" s="13">
        <v>41</v>
      </c>
      <c r="E526" s="57" t="s">
        <v>45</v>
      </c>
      <c r="F526" s="67"/>
      <c r="G526" s="122">
        <v>140.01</v>
      </c>
      <c r="H526" s="117"/>
      <c r="I526" s="112"/>
      <c r="J526" s="96">
        <f t="shared" si="105"/>
        <v>140.01</v>
      </c>
    </row>
    <row r="527" spans="1:10" ht="15.75" x14ac:dyDescent="0.25">
      <c r="A527" s="33"/>
      <c r="B527" s="31">
        <v>630</v>
      </c>
      <c r="C527" s="12"/>
      <c r="D527" s="32" t="s">
        <v>136</v>
      </c>
      <c r="E527" s="81" t="s">
        <v>125</v>
      </c>
      <c r="F527" s="68">
        <f>SUM(F528:F531)</f>
        <v>0</v>
      </c>
      <c r="G527" s="124">
        <f t="shared" ref="G527:J527" si="106">SUM(G528:G531)</f>
        <v>496</v>
      </c>
      <c r="H527" s="94">
        <f t="shared" si="106"/>
        <v>0</v>
      </c>
      <c r="I527" s="131">
        <f t="shared" si="106"/>
        <v>0</v>
      </c>
      <c r="J527" s="68">
        <f t="shared" si="106"/>
        <v>496</v>
      </c>
    </row>
    <row r="528" spans="1:10" ht="15.75" x14ac:dyDescent="0.25">
      <c r="A528" s="33"/>
      <c r="B528" s="31"/>
      <c r="C528" s="12">
        <v>633010</v>
      </c>
      <c r="D528" s="13">
        <v>41</v>
      </c>
      <c r="E528" s="57" t="s">
        <v>137</v>
      </c>
      <c r="F528" s="68"/>
      <c r="G528" s="122">
        <v>125</v>
      </c>
      <c r="H528" s="117"/>
      <c r="I528" s="133"/>
      <c r="J528" s="96">
        <f t="shared" ref="J528:J531" si="107">F528+G528+H528-I528</f>
        <v>125</v>
      </c>
    </row>
    <row r="529" spans="1:10" ht="15.75" x14ac:dyDescent="0.25">
      <c r="A529" s="33"/>
      <c r="B529" s="31"/>
      <c r="C529" s="12">
        <v>637014</v>
      </c>
      <c r="D529" s="13">
        <v>41</v>
      </c>
      <c r="E529" s="57" t="s">
        <v>111</v>
      </c>
      <c r="F529" s="67"/>
      <c r="G529" s="122">
        <v>295</v>
      </c>
      <c r="H529" s="117"/>
      <c r="I529" s="112"/>
      <c r="J529" s="96">
        <f t="shared" si="107"/>
        <v>295</v>
      </c>
    </row>
    <row r="530" spans="1:10" ht="15.75" x14ac:dyDescent="0.25">
      <c r="A530" s="33"/>
      <c r="B530" s="31"/>
      <c r="C530" s="12">
        <v>637015</v>
      </c>
      <c r="D530" s="13" t="s">
        <v>20</v>
      </c>
      <c r="E530" s="57" t="s">
        <v>215</v>
      </c>
      <c r="F530" s="67"/>
      <c r="G530" s="122"/>
      <c r="H530" s="117"/>
      <c r="I530" s="112"/>
      <c r="J530" s="96">
        <f t="shared" si="107"/>
        <v>0</v>
      </c>
    </row>
    <row r="531" spans="1:10" ht="15.75" x14ac:dyDescent="0.25">
      <c r="A531" s="33"/>
      <c r="B531" s="31"/>
      <c r="C531" s="12">
        <v>637016</v>
      </c>
      <c r="D531" s="13">
        <v>41</v>
      </c>
      <c r="E531" s="57" t="s">
        <v>138</v>
      </c>
      <c r="F531" s="67"/>
      <c r="G531" s="122">
        <v>76</v>
      </c>
      <c r="H531" s="117"/>
      <c r="I531" s="112"/>
      <c r="J531" s="96">
        <f t="shared" si="107"/>
        <v>76</v>
      </c>
    </row>
    <row r="532" spans="1:10" ht="15.75" x14ac:dyDescent="0.25">
      <c r="A532" s="33"/>
      <c r="B532" s="31">
        <v>640</v>
      </c>
      <c r="C532" s="12"/>
      <c r="D532" s="32">
        <v>41</v>
      </c>
      <c r="E532" s="81" t="s">
        <v>92</v>
      </c>
      <c r="F532" s="68">
        <f t="shared" ref="F532:J532" si="108">F533</f>
        <v>0</v>
      </c>
      <c r="G532" s="124">
        <f t="shared" si="108"/>
        <v>117</v>
      </c>
      <c r="H532" s="94">
        <f t="shared" si="108"/>
        <v>0</v>
      </c>
      <c r="I532" s="131">
        <f t="shared" si="108"/>
        <v>0</v>
      </c>
      <c r="J532" s="68">
        <f t="shared" si="108"/>
        <v>117</v>
      </c>
    </row>
    <row r="533" spans="1:10" ht="15.75" x14ac:dyDescent="0.25">
      <c r="A533" s="33"/>
      <c r="B533" s="12">
        <v>642</v>
      </c>
      <c r="C533" s="12">
        <v>642015</v>
      </c>
      <c r="D533" s="13">
        <v>41</v>
      </c>
      <c r="E533" s="57" t="s">
        <v>99</v>
      </c>
      <c r="F533" s="102"/>
      <c r="G533" s="122">
        <v>117</v>
      </c>
      <c r="H533" s="117"/>
      <c r="I533" s="112"/>
      <c r="J533" s="96">
        <f t="shared" ref="J533" si="109">F533+G533+H533-I533</f>
        <v>117</v>
      </c>
    </row>
    <row r="534" spans="1:10" ht="31.5" x14ac:dyDescent="0.25">
      <c r="A534" s="45" t="s">
        <v>134</v>
      </c>
      <c r="B534" s="46"/>
      <c r="C534" s="46"/>
      <c r="D534" s="48" t="s">
        <v>287</v>
      </c>
      <c r="E534" s="86" t="s">
        <v>140</v>
      </c>
      <c r="F534" s="109">
        <f>F543+F535</f>
        <v>40850</v>
      </c>
      <c r="G534" s="158">
        <f t="shared" ref="G534:J534" si="110">G543+G535</f>
        <v>7360</v>
      </c>
      <c r="H534" s="137">
        <f t="shared" si="110"/>
        <v>48</v>
      </c>
      <c r="I534" s="174">
        <f t="shared" si="110"/>
        <v>48</v>
      </c>
      <c r="J534" s="109">
        <f t="shared" si="110"/>
        <v>48210</v>
      </c>
    </row>
    <row r="535" spans="1:10" ht="15.75" x14ac:dyDescent="0.25">
      <c r="A535" s="50"/>
      <c r="B535" s="23">
        <v>620</v>
      </c>
      <c r="C535" s="21"/>
      <c r="D535" s="32">
        <v>41</v>
      </c>
      <c r="E535" s="81" t="s">
        <v>37</v>
      </c>
      <c r="F535" s="69">
        <f t="shared" ref="F535:J535" si="111">SUM(F536:F542)</f>
        <v>105</v>
      </c>
      <c r="G535" s="126">
        <f t="shared" si="111"/>
        <v>0</v>
      </c>
      <c r="H535" s="120">
        <f t="shared" si="111"/>
        <v>0</v>
      </c>
      <c r="I535" s="132">
        <f t="shared" si="111"/>
        <v>0</v>
      </c>
      <c r="J535" s="69">
        <f t="shared" si="111"/>
        <v>105</v>
      </c>
    </row>
    <row r="536" spans="1:10" ht="15.75" x14ac:dyDescent="0.25">
      <c r="A536" s="50"/>
      <c r="B536" s="21">
        <v>621</v>
      </c>
      <c r="C536" s="21"/>
      <c r="D536" s="13">
        <v>41</v>
      </c>
      <c r="E536" s="57" t="s">
        <v>38</v>
      </c>
      <c r="F536" s="96">
        <v>30</v>
      </c>
      <c r="G536" s="95"/>
      <c r="H536" s="34"/>
      <c r="I536" s="112"/>
      <c r="J536" s="96">
        <f t="shared" si="75"/>
        <v>30</v>
      </c>
    </row>
    <row r="537" spans="1:10" ht="15.75" x14ac:dyDescent="0.25">
      <c r="A537" s="50"/>
      <c r="B537" s="21">
        <v>625</v>
      </c>
      <c r="C537" s="12">
        <v>625001</v>
      </c>
      <c r="D537" s="13">
        <v>41</v>
      </c>
      <c r="E537" s="57" t="s">
        <v>40</v>
      </c>
      <c r="F537" s="96">
        <v>4</v>
      </c>
      <c r="G537" s="95"/>
      <c r="H537" s="34"/>
      <c r="I537" s="112"/>
      <c r="J537" s="96">
        <f t="shared" si="75"/>
        <v>4</v>
      </c>
    </row>
    <row r="538" spans="1:10" ht="15.75" x14ac:dyDescent="0.25">
      <c r="A538" s="50"/>
      <c r="B538" s="21"/>
      <c r="C538" s="12">
        <v>625002</v>
      </c>
      <c r="D538" s="13">
        <v>41</v>
      </c>
      <c r="E538" s="57" t="s">
        <v>41</v>
      </c>
      <c r="F538" s="96">
        <v>42</v>
      </c>
      <c r="G538" s="95"/>
      <c r="H538" s="34"/>
      <c r="I538" s="112"/>
      <c r="J538" s="96">
        <f t="shared" si="75"/>
        <v>42</v>
      </c>
    </row>
    <row r="539" spans="1:10" ht="15.75" x14ac:dyDescent="0.25">
      <c r="A539" s="50"/>
      <c r="B539" s="21"/>
      <c r="C539" s="12">
        <v>625003</v>
      </c>
      <c r="D539" s="13">
        <v>41</v>
      </c>
      <c r="E539" s="57" t="s">
        <v>42</v>
      </c>
      <c r="F539" s="96">
        <v>3</v>
      </c>
      <c r="G539" s="95"/>
      <c r="H539" s="34"/>
      <c r="I539" s="112"/>
      <c r="J539" s="96">
        <f t="shared" si="75"/>
        <v>3</v>
      </c>
    </row>
    <row r="540" spans="1:10" ht="15.75" x14ac:dyDescent="0.25">
      <c r="A540" s="50"/>
      <c r="B540" s="21"/>
      <c r="C540" s="12">
        <v>625004</v>
      </c>
      <c r="D540" s="13">
        <v>41</v>
      </c>
      <c r="E540" s="57" t="s">
        <v>43</v>
      </c>
      <c r="F540" s="96">
        <v>9</v>
      </c>
      <c r="G540" s="95"/>
      <c r="H540" s="34"/>
      <c r="I540" s="112"/>
      <c r="J540" s="96">
        <f t="shared" si="75"/>
        <v>9</v>
      </c>
    </row>
    <row r="541" spans="1:10" ht="15.75" x14ac:dyDescent="0.25">
      <c r="A541" s="50"/>
      <c r="B541" s="21"/>
      <c r="C541" s="12">
        <v>625005</v>
      </c>
      <c r="D541" s="13">
        <v>41</v>
      </c>
      <c r="E541" s="57" t="s">
        <v>44</v>
      </c>
      <c r="F541" s="96">
        <v>3</v>
      </c>
      <c r="G541" s="95"/>
      <c r="H541" s="34"/>
      <c r="I541" s="112"/>
      <c r="J541" s="96">
        <f t="shared" si="75"/>
        <v>3</v>
      </c>
    </row>
    <row r="542" spans="1:10" ht="15.75" x14ac:dyDescent="0.25">
      <c r="A542" s="50"/>
      <c r="B542" s="21"/>
      <c r="C542" s="12">
        <v>625007</v>
      </c>
      <c r="D542" s="13">
        <v>41</v>
      </c>
      <c r="E542" s="57" t="s">
        <v>45</v>
      </c>
      <c r="F542" s="96">
        <v>14</v>
      </c>
      <c r="G542" s="95"/>
      <c r="H542" s="34"/>
      <c r="I542" s="112"/>
      <c r="J542" s="96">
        <f t="shared" ref="J542:J618" si="112">F542+G542+H542-I542</f>
        <v>14</v>
      </c>
    </row>
    <row r="543" spans="1:10" ht="31.5" x14ac:dyDescent="0.25">
      <c r="A543" s="50"/>
      <c r="B543" s="31">
        <v>630</v>
      </c>
      <c r="C543" s="21"/>
      <c r="D543" s="32" t="s">
        <v>286</v>
      </c>
      <c r="E543" s="85" t="s">
        <v>125</v>
      </c>
      <c r="F543" s="69">
        <f t="shared" ref="F543:J543" si="113">F544+F548+F553+F557+F560</f>
        <v>40745</v>
      </c>
      <c r="G543" s="126">
        <f t="shared" si="113"/>
        <v>7360</v>
      </c>
      <c r="H543" s="120">
        <f t="shared" si="113"/>
        <v>48</v>
      </c>
      <c r="I543" s="132">
        <f t="shared" si="113"/>
        <v>48</v>
      </c>
      <c r="J543" s="69">
        <f t="shared" si="113"/>
        <v>48105</v>
      </c>
    </row>
    <row r="544" spans="1:10" ht="15.75" x14ac:dyDescent="0.25">
      <c r="A544" s="33"/>
      <c r="B544" s="31">
        <v>632</v>
      </c>
      <c r="C544" s="31"/>
      <c r="D544" s="31">
        <v>41</v>
      </c>
      <c r="E544" s="81" t="s">
        <v>50</v>
      </c>
      <c r="F544" s="69">
        <f>SUM(F545:F547)</f>
        <v>4482</v>
      </c>
      <c r="G544" s="126">
        <f>SUM(G545:G547)</f>
        <v>0</v>
      </c>
      <c r="H544" s="120">
        <f>SUM(H545:H547)</f>
        <v>48</v>
      </c>
      <c r="I544" s="132">
        <f>SUM(I545:I547)</f>
        <v>48</v>
      </c>
      <c r="J544" s="69">
        <f>SUM(J545:J547)</f>
        <v>4482</v>
      </c>
    </row>
    <row r="545" spans="1:10" ht="15.75" x14ac:dyDescent="0.25">
      <c r="A545" s="33"/>
      <c r="B545" s="12"/>
      <c r="C545" s="12">
        <v>632001</v>
      </c>
      <c r="D545" s="12">
        <v>41</v>
      </c>
      <c r="E545" s="57" t="s">
        <v>141</v>
      </c>
      <c r="F545" s="96">
        <v>1482</v>
      </c>
      <c r="G545" s="95"/>
      <c r="H545" s="34"/>
      <c r="I545" s="113">
        <v>48</v>
      </c>
      <c r="J545" s="96">
        <f t="shared" si="112"/>
        <v>1434</v>
      </c>
    </row>
    <row r="546" spans="1:10" ht="15.75" x14ac:dyDescent="0.25">
      <c r="A546" s="33"/>
      <c r="B546" s="12"/>
      <c r="C546" s="12">
        <v>632002</v>
      </c>
      <c r="D546" s="12">
        <v>41</v>
      </c>
      <c r="E546" s="57" t="s">
        <v>142</v>
      </c>
      <c r="F546" s="96">
        <v>3000</v>
      </c>
      <c r="G546" s="95"/>
      <c r="H546" s="34"/>
      <c r="I546" s="112"/>
      <c r="J546" s="96">
        <f t="shared" si="112"/>
        <v>3000</v>
      </c>
    </row>
    <row r="547" spans="1:10" ht="15.75" x14ac:dyDescent="0.25">
      <c r="A547" s="33"/>
      <c r="B547" s="12"/>
      <c r="C547" s="12">
        <v>632004</v>
      </c>
      <c r="D547" s="12">
        <v>41</v>
      </c>
      <c r="E547" s="57" t="s">
        <v>54</v>
      </c>
      <c r="F547" s="96"/>
      <c r="G547" s="95"/>
      <c r="H547" s="93">
        <v>48</v>
      </c>
      <c r="I547" s="112"/>
      <c r="J547" s="96">
        <f t="shared" si="112"/>
        <v>48</v>
      </c>
    </row>
    <row r="548" spans="1:10" ht="31.5" x14ac:dyDescent="0.25">
      <c r="A548" s="33"/>
      <c r="B548" s="31">
        <v>633</v>
      </c>
      <c r="C548" s="31"/>
      <c r="D548" s="32" t="s">
        <v>340</v>
      </c>
      <c r="E548" s="81" t="s">
        <v>56</v>
      </c>
      <c r="F548" s="69">
        <f t="shared" ref="F548:J548" si="114">SUM(F549:F552)</f>
        <v>10500</v>
      </c>
      <c r="G548" s="126">
        <f t="shared" si="114"/>
        <v>6400</v>
      </c>
      <c r="H548" s="120">
        <f t="shared" si="114"/>
        <v>0</v>
      </c>
      <c r="I548" s="132">
        <f t="shared" si="114"/>
        <v>0</v>
      </c>
      <c r="J548" s="69">
        <f t="shared" si="114"/>
        <v>16900</v>
      </c>
    </row>
    <row r="549" spans="1:10" ht="15.75" x14ac:dyDescent="0.25">
      <c r="A549" s="33"/>
      <c r="B549" s="31"/>
      <c r="C549" s="12">
        <v>633004</v>
      </c>
      <c r="D549" s="12">
        <v>41</v>
      </c>
      <c r="E549" s="57" t="s">
        <v>349</v>
      </c>
      <c r="F549" s="96">
        <v>500</v>
      </c>
      <c r="G549" s="122">
        <v>400</v>
      </c>
      <c r="H549" s="93"/>
      <c r="I549" s="112"/>
      <c r="J549" s="96">
        <f t="shared" si="112"/>
        <v>900</v>
      </c>
    </row>
    <row r="550" spans="1:10" ht="15.75" x14ac:dyDescent="0.25">
      <c r="A550" s="33"/>
      <c r="B550" s="31"/>
      <c r="C550" s="12">
        <v>633004</v>
      </c>
      <c r="D550" s="12" t="s">
        <v>24</v>
      </c>
      <c r="E550" s="57" t="s">
        <v>322</v>
      </c>
      <c r="F550" s="195"/>
      <c r="G550" s="122">
        <v>0</v>
      </c>
      <c r="H550" s="93"/>
      <c r="I550" s="113"/>
      <c r="J550" s="195">
        <f t="shared" si="112"/>
        <v>0</v>
      </c>
    </row>
    <row r="551" spans="1:10" ht="47.25" x14ac:dyDescent="0.25">
      <c r="A551" s="33"/>
      <c r="B551" s="12"/>
      <c r="C551" s="12">
        <v>633006</v>
      </c>
      <c r="D551" s="12">
        <v>41</v>
      </c>
      <c r="E551" s="73" t="s">
        <v>256</v>
      </c>
      <c r="F551" s="96">
        <v>10000</v>
      </c>
      <c r="G551" s="95"/>
      <c r="H551" s="93"/>
      <c r="I551" s="112"/>
      <c r="J551" s="96">
        <f t="shared" si="112"/>
        <v>10000</v>
      </c>
    </row>
    <row r="552" spans="1:10" ht="15.75" x14ac:dyDescent="0.25">
      <c r="A552" s="33"/>
      <c r="B552" s="12"/>
      <c r="C552" s="12">
        <v>633006</v>
      </c>
      <c r="D552" s="12" t="s">
        <v>207</v>
      </c>
      <c r="E552" s="73" t="s">
        <v>224</v>
      </c>
      <c r="F552" s="96"/>
      <c r="G552" s="122">
        <v>6000</v>
      </c>
      <c r="H552" s="93"/>
      <c r="I552" s="112"/>
      <c r="J552" s="96">
        <f t="shared" si="112"/>
        <v>6000</v>
      </c>
    </row>
    <row r="553" spans="1:10" ht="15.75" x14ac:dyDescent="0.25">
      <c r="A553" s="33"/>
      <c r="B553" s="31">
        <v>635</v>
      </c>
      <c r="C553" s="31"/>
      <c r="D553" s="32">
        <v>41</v>
      </c>
      <c r="E553" s="81" t="s">
        <v>71</v>
      </c>
      <c r="F553" s="69">
        <f t="shared" ref="F553:J553" si="115">SUM(F554:F556)</f>
        <v>10663</v>
      </c>
      <c r="G553" s="126">
        <f t="shared" si="115"/>
        <v>0</v>
      </c>
      <c r="H553" s="120">
        <f t="shared" si="115"/>
        <v>0</v>
      </c>
      <c r="I553" s="132">
        <f t="shared" si="115"/>
        <v>0</v>
      </c>
      <c r="J553" s="69">
        <f t="shared" si="115"/>
        <v>10663</v>
      </c>
    </row>
    <row r="554" spans="1:10" ht="15.75" x14ac:dyDescent="0.25">
      <c r="A554" s="33"/>
      <c r="B554" s="12"/>
      <c r="C554" s="12">
        <v>635004</v>
      </c>
      <c r="D554" s="12">
        <v>41</v>
      </c>
      <c r="E554" s="57" t="s">
        <v>74</v>
      </c>
      <c r="F554" s="96">
        <v>200</v>
      </c>
      <c r="G554" s="95"/>
      <c r="H554" s="34"/>
      <c r="I554" s="112"/>
      <c r="J554" s="96">
        <f t="shared" si="112"/>
        <v>200</v>
      </c>
    </row>
    <row r="555" spans="1:10" ht="15.75" x14ac:dyDescent="0.25">
      <c r="A555" s="33"/>
      <c r="B555" s="12"/>
      <c r="C555" s="12">
        <v>635005</v>
      </c>
      <c r="D555" s="12">
        <v>41</v>
      </c>
      <c r="E555" s="57" t="s">
        <v>144</v>
      </c>
      <c r="F555" s="96">
        <v>200</v>
      </c>
      <c r="G555" s="95"/>
      <c r="H555" s="34"/>
      <c r="I555" s="112"/>
      <c r="J555" s="96">
        <f t="shared" si="112"/>
        <v>200</v>
      </c>
    </row>
    <row r="556" spans="1:10" ht="47.25" x14ac:dyDescent="0.25">
      <c r="A556" s="33"/>
      <c r="B556" s="12"/>
      <c r="C556" s="12">
        <v>635006</v>
      </c>
      <c r="D556" s="12">
        <v>41</v>
      </c>
      <c r="E556" s="73" t="s">
        <v>145</v>
      </c>
      <c r="F556" s="96">
        <v>10263</v>
      </c>
      <c r="G556" s="95"/>
      <c r="H556" s="34"/>
      <c r="I556" s="112"/>
      <c r="J556" s="96">
        <f t="shared" si="112"/>
        <v>10263</v>
      </c>
    </row>
    <row r="557" spans="1:10" ht="15.75" x14ac:dyDescent="0.25">
      <c r="A557" s="33"/>
      <c r="B557" s="31">
        <v>636</v>
      </c>
      <c r="C557" s="31"/>
      <c r="D557" s="31">
        <v>41</v>
      </c>
      <c r="E557" s="81" t="s">
        <v>78</v>
      </c>
      <c r="F557" s="69">
        <f t="shared" ref="F557:J557" si="116">SUM(F558:F559)</f>
        <v>2000</v>
      </c>
      <c r="G557" s="126">
        <f t="shared" si="116"/>
        <v>0</v>
      </c>
      <c r="H557" s="120">
        <f t="shared" si="116"/>
        <v>0</v>
      </c>
      <c r="I557" s="132">
        <f t="shared" si="116"/>
        <v>0</v>
      </c>
      <c r="J557" s="69">
        <f t="shared" si="116"/>
        <v>2000</v>
      </c>
    </row>
    <row r="558" spans="1:10" ht="15.75" x14ac:dyDescent="0.25">
      <c r="A558" s="33"/>
      <c r="B558" s="12"/>
      <c r="C558" s="12">
        <v>636001</v>
      </c>
      <c r="D558" s="12">
        <v>41</v>
      </c>
      <c r="E558" s="57" t="s">
        <v>238</v>
      </c>
      <c r="F558" s="96">
        <v>490</v>
      </c>
      <c r="G558" s="95"/>
      <c r="H558" s="34"/>
      <c r="I558" s="112"/>
      <c r="J558" s="96">
        <f t="shared" si="112"/>
        <v>490</v>
      </c>
    </row>
    <row r="559" spans="1:10" ht="15.75" x14ac:dyDescent="0.25">
      <c r="A559" s="33"/>
      <c r="B559" s="12"/>
      <c r="C559" s="12">
        <v>636008</v>
      </c>
      <c r="D559" s="12">
        <v>41</v>
      </c>
      <c r="E559" s="57" t="s">
        <v>79</v>
      </c>
      <c r="F559" s="96">
        <v>1510</v>
      </c>
      <c r="G559" s="95"/>
      <c r="H559" s="34"/>
      <c r="I559" s="112"/>
      <c r="J559" s="96">
        <f t="shared" si="112"/>
        <v>1510</v>
      </c>
    </row>
    <row r="560" spans="1:10" ht="15.75" x14ac:dyDescent="0.25">
      <c r="A560" s="33"/>
      <c r="B560" s="31">
        <v>637</v>
      </c>
      <c r="C560" s="31"/>
      <c r="D560" s="31" t="s">
        <v>139</v>
      </c>
      <c r="E560" s="81" t="s">
        <v>80</v>
      </c>
      <c r="F560" s="69">
        <f t="shared" ref="F560:J560" si="117">SUM(F561:F566)</f>
        <v>13100</v>
      </c>
      <c r="G560" s="126">
        <f t="shared" si="117"/>
        <v>960</v>
      </c>
      <c r="H560" s="120">
        <f t="shared" si="117"/>
        <v>0</v>
      </c>
      <c r="I560" s="132">
        <f t="shared" si="117"/>
        <v>0</v>
      </c>
      <c r="J560" s="69">
        <f t="shared" si="117"/>
        <v>14060</v>
      </c>
    </row>
    <row r="561" spans="1:10" ht="15.75" x14ac:dyDescent="0.25">
      <c r="A561" s="33"/>
      <c r="B561" s="31"/>
      <c r="C561" s="12">
        <v>637002</v>
      </c>
      <c r="D561" s="12" t="s">
        <v>24</v>
      </c>
      <c r="E561" s="57" t="s">
        <v>146</v>
      </c>
      <c r="F561" s="96"/>
      <c r="G561" s="95"/>
      <c r="H561" s="34"/>
      <c r="I561" s="112"/>
      <c r="J561" s="96">
        <f t="shared" si="112"/>
        <v>0</v>
      </c>
    </row>
    <row r="562" spans="1:10" ht="15.75" x14ac:dyDescent="0.25">
      <c r="A562" s="33"/>
      <c r="B562" s="31"/>
      <c r="C562" s="12">
        <v>637002</v>
      </c>
      <c r="D562" s="12" t="s">
        <v>24</v>
      </c>
      <c r="E562" s="57" t="s">
        <v>147</v>
      </c>
      <c r="F562" s="96"/>
      <c r="G562" s="95"/>
      <c r="H562" s="34"/>
      <c r="I562" s="112"/>
      <c r="J562" s="96">
        <f t="shared" si="112"/>
        <v>0</v>
      </c>
    </row>
    <row r="563" spans="1:10" ht="47.25" x14ac:dyDescent="0.25">
      <c r="A563" s="33"/>
      <c r="B563" s="12"/>
      <c r="C563" s="12">
        <v>637004</v>
      </c>
      <c r="D563" s="12">
        <v>41</v>
      </c>
      <c r="E563" s="73" t="s">
        <v>148</v>
      </c>
      <c r="F563" s="96">
        <v>11800</v>
      </c>
      <c r="G563" s="95"/>
      <c r="H563" s="34"/>
      <c r="I563" s="112"/>
      <c r="J563" s="96">
        <f t="shared" si="112"/>
        <v>11800</v>
      </c>
    </row>
    <row r="564" spans="1:10" ht="15.75" x14ac:dyDescent="0.25">
      <c r="A564" s="33"/>
      <c r="B564" s="12"/>
      <c r="C564" s="12">
        <v>637005</v>
      </c>
      <c r="D564" s="12">
        <v>41</v>
      </c>
      <c r="E564" s="57" t="s">
        <v>149</v>
      </c>
      <c r="F564" s="96">
        <v>1000</v>
      </c>
      <c r="G564" s="95"/>
      <c r="H564" s="34"/>
      <c r="I564" s="112"/>
      <c r="J564" s="96">
        <f t="shared" si="112"/>
        <v>1000</v>
      </c>
    </row>
    <row r="565" spans="1:10" ht="15.75" x14ac:dyDescent="0.25">
      <c r="A565" s="33"/>
      <c r="B565" s="12"/>
      <c r="C565" s="12">
        <v>637011</v>
      </c>
      <c r="D565" s="12">
        <v>41</v>
      </c>
      <c r="E565" s="73" t="s">
        <v>255</v>
      </c>
      <c r="F565" s="102"/>
      <c r="G565" s="122">
        <v>960</v>
      </c>
      <c r="H565" s="93"/>
      <c r="I565" s="112"/>
      <c r="J565" s="96">
        <f t="shared" si="112"/>
        <v>960</v>
      </c>
    </row>
    <row r="566" spans="1:10" ht="15.75" x14ac:dyDescent="0.25">
      <c r="A566" s="33"/>
      <c r="B566" s="12"/>
      <c r="C566" s="12">
        <v>637027</v>
      </c>
      <c r="D566" s="12">
        <v>41</v>
      </c>
      <c r="E566" s="57" t="s">
        <v>150</v>
      </c>
      <c r="F566" s="96">
        <v>300</v>
      </c>
      <c r="G566" s="95"/>
      <c r="H566" s="34"/>
      <c r="I566" s="112"/>
      <c r="J566" s="96">
        <f t="shared" si="112"/>
        <v>300</v>
      </c>
    </row>
    <row r="567" spans="1:10" ht="15.75" x14ac:dyDescent="0.25">
      <c r="A567" s="45" t="s">
        <v>134</v>
      </c>
      <c r="B567" s="46"/>
      <c r="C567" s="46"/>
      <c r="D567" s="48" t="s">
        <v>139</v>
      </c>
      <c r="E567" s="86" t="s">
        <v>151</v>
      </c>
      <c r="F567" s="109">
        <f>F568+F583</f>
        <v>189000</v>
      </c>
      <c r="G567" s="158">
        <f t="shared" ref="G567:J567" si="118">G568+G583</f>
        <v>35000</v>
      </c>
      <c r="H567" s="137">
        <f t="shared" si="118"/>
        <v>0</v>
      </c>
      <c r="I567" s="174">
        <f t="shared" si="118"/>
        <v>0</v>
      </c>
      <c r="J567" s="109">
        <f t="shared" si="118"/>
        <v>224000</v>
      </c>
    </row>
    <row r="568" spans="1:10" ht="15.75" x14ac:dyDescent="0.25">
      <c r="A568" s="33"/>
      <c r="B568" s="31">
        <v>630</v>
      </c>
      <c r="C568" s="12"/>
      <c r="D568" s="32" t="s">
        <v>139</v>
      </c>
      <c r="E568" s="81" t="s">
        <v>125</v>
      </c>
      <c r="F568" s="69">
        <f t="shared" ref="F568:J568" si="119">F577+F569</f>
        <v>189000</v>
      </c>
      <c r="G568" s="126">
        <f t="shared" si="119"/>
        <v>5000</v>
      </c>
      <c r="H568" s="120">
        <f t="shared" si="119"/>
        <v>0</v>
      </c>
      <c r="I568" s="132">
        <f t="shared" si="119"/>
        <v>0</v>
      </c>
      <c r="J568" s="69">
        <f t="shared" si="119"/>
        <v>194000</v>
      </c>
    </row>
    <row r="569" spans="1:10" ht="15.75" x14ac:dyDescent="0.25">
      <c r="A569" s="33"/>
      <c r="B569" s="31">
        <v>635</v>
      </c>
      <c r="C569" s="12"/>
      <c r="D569" s="32" t="s">
        <v>139</v>
      </c>
      <c r="E569" s="81" t="s">
        <v>152</v>
      </c>
      <c r="F569" s="69">
        <f t="shared" ref="F569:J569" si="120">SUM(F570:F576)</f>
        <v>153000</v>
      </c>
      <c r="G569" s="126">
        <f t="shared" si="120"/>
        <v>-14000</v>
      </c>
      <c r="H569" s="120">
        <f t="shared" si="120"/>
        <v>0</v>
      </c>
      <c r="I569" s="132">
        <f t="shared" si="120"/>
        <v>0</v>
      </c>
      <c r="J569" s="69">
        <f t="shared" si="120"/>
        <v>139000</v>
      </c>
    </row>
    <row r="570" spans="1:10" ht="15.75" x14ac:dyDescent="0.25">
      <c r="A570" s="33"/>
      <c r="B570" s="12"/>
      <c r="C570" s="12">
        <v>635006</v>
      </c>
      <c r="D570" s="12">
        <v>41</v>
      </c>
      <c r="E570" s="57" t="s">
        <v>153</v>
      </c>
      <c r="F570" s="96">
        <v>5000</v>
      </c>
      <c r="G570" s="95"/>
      <c r="H570" s="34"/>
      <c r="I570" s="112"/>
      <c r="J570" s="96">
        <f t="shared" si="112"/>
        <v>5000</v>
      </c>
    </row>
    <row r="571" spans="1:10" ht="15.75" x14ac:dyDescent="0.25">
      <c r="A571" s="33"/>
      <c r="B571" s="12"/>
      <c r="C571" s="12">
        <v>635006</v>
      </c>
      <c r="D571" s="12">
        <v>41</v>
      </c>
      <c r="E571" s="57" t="s">
        <v>154</v>
      </c>
      <c r="F571" s="96">
        <v>3000</v>
      </c>
      <c r="G571" s="122">
        <v>-2000</v>
      </c>
      <c r="H571" s="93"/>
      <c r="I571" s="113"/>
      <c r="J571" s="96">
        <f t="shared" si="112"/>
        <v>1000</v>
      </c>
    </row>
    <row r="572" spans="1:10" ht="15.75" x14ac:dyDescent="0.25">
      <c r="A572" s="33"/>
      <c r="B572" s="12"/>
      <c r="C572" s="12">
        <v>635006</v>
      </c>
      <c r="D572" s="12">
        <v>41</v>
      </c>
      <c r="E572" s="57" t="s">
        <v>155</v>
      </c>
      <c r="F572" s="96">
        <v>122000</v>
      </c>
      <c r="G572" s="122">
        <v>-41000</v>
      </c>
      <c r="H572" s="93"/>
      <c r="I572" s="113"/>
      <c r="J572" s="96">
        <f t="shared" si="112"/>
        <v>81000</v>
      </c>
    </row>
    <row r="573" spans="1:10" ht="15.75" x14ac:dyDescent="0.25">
      <c r="A573" s="33"/>
      <c r="B573" s="12"/>
      <c r="C573" s="12">
        <v>635006</v>
      </c>
      <c r="D573" s="12" t="s">
        <v>24</v>
      </c>
      <c r="E573" s="57" t="s">
        <v>155</v>
      </c>
      <c r="F573" s="99"/>
      <c r="G573" s="122">
        <v>30000</v>
      </c>
      <c r="H573" s="93"/>
      <c r="I573" s="113"/>
      <c r="J573" s="99">
        <f t="shared" si="112"/>
        <v>30000</v>
      </c>
    </row>
    <row r="574" spans="1:10" ht="15.75" x14ac:dyDescent="0.25">
      <c r="A574" s="33"/>
      <c r="B574" s="12"/>
      <c r="C574" s="12">
        <v>635006</v>
      </c>
      <c r="D574" s="12">
        <v>41</v>
      </c>
      <c r="E574" s="57" t="s">
        <v>156</v>
      </c>
      <c r="F574" s="96">
        <v>7000</v>
      </c>
      <c r="G574" s="95"/>
      <c r="H574" s="34"/>
      <c r="I574" s="112"/>
      <c r="J574" s="96">
        <f t="shared" si="112"/>
        <v>7000</v>
      </c>
    </row>
    <row r="575" spans="1:10" ht="15.75" x14ac:dyDescent="0.25">
      <c r="A575" s="33"/>
      <c r="B575" s="12"/>
      <c r="C575" s="12">
        <v>635006</v>
      </c>
      <c r="D575" s="12">
        <v>41</v>
      </c>
      <c r="E575" s="57" t="s">
        <v>157</v>
      </c>
      <c r="F575" s="96">
        <v>4000</v>
      </c>
      <c r="G575" s="122">
        <v>4000</v>
      </c>
      <c r="H575" s="93"/>
      <c r="I575" s="112"/>
      <c r="J575" s="96">
        <f t="shared" si="112"/>
        <v>8000</v>
      </c>
    </row>
    <row r="576" spans="1:10" ht="15.75" x14ac:dyDescent="0.25">
      <c r="A576" s="33"/>
      <c r="B576" s="12"/>
      <c r="C576" s="12">
        <v>635006</v>
      </c>
      <c r="D576" s="12">
        <v>41</v>
      </c>
      <c r="E576" s="57" t="s">
        <v>158</v>
      </c>
      <c r="F576" s="96">
        <v>12000</v>
      </c>
      <c r="G576" s="122">
        <v>-5000</v>
      </c>
      <c r="H576" s="34"/>
      <c r="I576" s="113"/>
      <c r="J576" s="96">
        <f t="shared" si="112"/>
        <v>7000</v>
      </c>
    </row>
    <row r="577" spans="1:10" ht="15.75" x14ac:dyDescent="0.25">
      <c r="A577" s="33"/>
      <c r="B577" s="31">
        <v>637</v>
      </c>
      <c r="C577" s="31"/>
      <c r="D577" s="31">
        <v>41</v>
      </c>
      <c r="E577" s="81" t="s">
        <v>80</v>
      </c>
      <c r="F577" s="69">
        <f>SUM(F578:F582)</f>
        <v>36000</v>
      </c>
      <c r="G577" s="126">
        <f t="shared" ref="G577:J577" si="121">SUM(G578:G582)</f>
        <v>19000</v>
      </c>
      <c r="H577" s="120">
        <f t="shared" si="121"/>
        <v>0</v>
      </c>
      <c r="I577" s="132">
        <f t="shared" si="121"/>
        <v>0</v>
      </c>
      <c r="J577" s="69">
        <f t="shared" si="121"/>
        <v>55000</v>
      </c>
    </row>
    <row r="578" spans="1:10" ht="15.75" x14ac:dyDescent="0.25">
      <c r="A578" s="33"/>
      <c r="B578" s="31"/>
      <c r="C578" s="12">
        <v>637004</v>
      </c>
      <c r="D578" s="12">
        <v>41</v>
      </c>
      <c r="E578" s="57" t="s">
        <v>159</v>
      </c>
      <c r="F578" s="96">
        <v>20000</v>
      </c>
      <c r="G578" s="95"/>
      <c r="H578" s="34"/>
      <c r="I578" s="112"/>
      <c r="J578" s="96">
        <f t="shared" si="112"/>
        <v>20000</v>
      </c>
    </row>
    <row r="579" spans="1:10" ht="15.75" x14ac:dyDescent="0.25">
      <c r="A579" s="33"/>
      <c r="B579" s="31"/>
      <c r="C579" s="12">
        <v>637004</v>
      </c>
      <c r="D579" s="12">
        <v>41</v>
      </c>
      <c r="E579" s="57" t="s">
        <v>160</v>
      </c>
      <c r="F579" s="96">
        <v>5000</v>
      </c>
      <c r="G579" s="95"/>
      <c r="H579" s="34"/>
      <c r="I579" s="112"/>
      <c r="J579" s="96">
        <f t="shared" si="112"/>
        <v>5000</v>
      </c>
    </row>
    <row r="580" spans="1:10" ht="15.75" x14ac:dyDescent="0.25">
      <c r="A580" s="33"/>
      <c r="B580" s="31"/>
      <c r="C580" s="12">
        <v>637004</v>
      </c>
      <c r="D580" s="12">
        <v>41</v>
      </c>
      <c r="E580" s="57" t="s">
        <v>161</v>
      </c>
      <c r="F580" s="96">
        <v>8000</v>
      </c>
      <c r="G580" s="95"/>
      <c r="H580" s="34"/>
      <c r="I580" s="113"/>
      <c r="J580" s="96">
        <f t="shared" si="112"/>
        <v>8000</v>
      </c>
    </row>
    <row r="581" spans="1:10" ht="15.75" x14ac:dyDescent="0.25">
      <c r="A581" s="33"/>
      <c r="B581" s="12"/>
      <c r="C581" s="12">
        <v>637004</v>
      </c>
      <c r="D581" s="12">
        <v>41</v>
      </c>
      <c r="E581" s="57" t="s">
        <v>162</v>
      </c>
      <c r="F581" s="96">
        <v>3000</v>
      </c>
      <c r="G581" s="95"/>
      <c r="H581" s="34"/>
      <c r="I581" s="112"/>
      <c r="J581" s="96">
        <f t="shared" si="112"/>
        <v>3000</v>
      </c>
    </row>
    <row r="582" spans="1:10" ht="15.75" x14ac:dyDescent="0.25">
      <c r="A582" s="33"/>
      <c r="B582" s="12"/>
      <c r="C582" s="12">
        <v>637004</v>
      </c>
      <c r="D582" s="12">
        <v>41</v>
      </c>
      <c r="E582" s="57" t="s">
        <v>211</v>
      </c>
      <c r="F582" s="96"/>
      <c r="G582" s="122">
        <v>19000</v>
      </c>
      <c r="H582" s="93"/>
      <c r="I582" s="112"/>
      <c r="J582" s="96">
        <f t="shared" si="112"/>
        <v>19000</v>
      </c>
    </row>
    <row r="583" spans="1:10" ht="15.75" x14ac:dyDescent="0.25">
      <c r="A583" s="33"/>
      <c r="B583" s="31">
        <v>640</v>
      </c>
      <c r="C583" s="12"/>
      <c r="D583" s="32">
        <v>41</v>
      </c>
      <c r="E583" s="81" t="s">
        <v>92</v>
      </c>
      <c r="F583" s="69">
        <f>SUM(F584)</f>
        <v>0</v>
      </c>
      <c r="G583" s="126">
        <f t="shared" ref="G583:I583" si="122">SUM(G584)</f>
        <v>30000</v>
      </c>
      <c r="H583" s="120">
        <f t="shared" si="122"/>
        <v>0</v>
      </c>
      <c r="I583" s="132">
        <f t="shared" si="122"/>
        <v>0</v>
      </c>
      <c r="J583" s="69">
        <f t="shared" si="112"/>
        <v>30000</v>
      </c>
    </row>
    <row r="584" spans="1:10" ht="15.75" x14ac:dyDescent="0.25">
      <c r="A584" s="33"/>
      <c r="B584" s="12">
        <v>644</v>
      </c>
      <c r="C584" s="12">
        <v>644001</v>
      </c>
      <c r="D584" s="13">
        <v>41</v>
      </c>
      <c r="E584" s="57" t="s">
        <v>318</v>
      </c>
      <c r="F584" s="96"/>
      <c r="G584" s="122">
        <v>30000</v>
      </c>
      <c r="H584" s="93"/>
      <c r="I584" s="112"/>
      <c r="J584" s="96">
        <f t="shared" si="112"/>
        <v>30000</v>
      </c>
    </row>
    <row r="585" spans="1:10" ht="15.75" x14ac:dyDescent="0.25">
      <c r="A585" s="36" t="s">
        <v>328</v>
      </c>
      <c r="B585" s="17">
        <v>630</v>
      </c>
      <c r="C585" s="16"/>
      <c r="D585" s="17" t="s">
        <v>345</v>
      </c>
      <c r="E585" s="74" t="s">
        <v>125</v>
      </c>
      <c r="F585" s="100">
        <f>F586</f>
        <v>0</v>
      </c>
      <c r="G585" s="135">
        <f t="shared" ref="G585:J585" si="123">G586</f>
        <v>1622.3</v>
      </c>
      <c r="H585" s="134">
        <f t="shared" si="123"/>
        <v>0</v>
      </c>
      <c r="I585" s="136">
        <f t="shared" si="123"/>
        <v>0</v>
      </c>
      <c r="J585" s="100">
        <f t="shared" si="123"/>
        <v>1622.3</v>
      </c>
    </row>
    <row r="586" spans="1:10" ht="15.75" x14ac:dyDescent="0.25">
      <c r="A586" s="33"/>
      <c r="B586" s="31">
        <v>633</v>
      </c>
      <c r="C586" s="31"/>
      <c r="D586" s="32">
        <v>111</v>
      </c>
      <c r="E586" s="81" t="s">
        <v>56</v>
      </c>
      <c r="F586" s="69">
        <f>F587+F588+F589</f>
        <v>0</v>
      </c>
      <c r="G586" s="126">
        <f t="shared" ref="G586:J586" si="124">G587+G588+G589</f>
        <v>1622.3</v>
      </c>
      <c r="H586" s="120">
        <f t="shared" si="124"/>
        <v>0</v>
      </c>
      <c r="I586" s="132">
        <f t="shared" si="124"/>
        <v>0</v>
      </c>
      <c r="J586" s="69">
        <f t="shared" si="124"/>
        <v>1622.3</v>
      </c>
    </row>
    <row r="587" spans="1:10" ht="15.75" x14ac:dyDescent="0.25">
      <c r="A587" s="33"/>
      <c r="B587" s="12"/>
      <c r="C587" s="12">
        <v>633006</v>
      </c>
      <c r="D587" s="13">
        <v>111</v>
      </c>
      <c r="E587" s="57" t="s">
        <v>329</v>
      </c>
      <c r="F587" s="190"/>
      <c r="G587" s="122">
        <v>244</v>
      </c>
      <c r="H587" s="93"/>
      <c r="I587" s="112"/>
      <c r="J587" s="190">
        <f t="shared" si="112"/>
        <v>244</v>
      </c>
    </row>
    <row r="588" spans="1:10" ht="15.75" x14ac:dyDescent="0.25">
      <c r="A588" s="33"/>
      <c r="B588" s="12"/>
      <c r="C588" s="12">
        <v>633006</v>
      </c>
      <c r="D588" s="13">
        <v>41</v>
      </c>
      <c r="E588" s="57" t="s">
        <v>329</v>
      </c>
      <c r="F588" s="96"/>
      <c r="G588" s="122">
        <v>968.5</v>
      </c>
      <c r="H588" s="93"/>
      <c r="I588" s="112"/>
      <c r="J588" s="96">
        <f t="shared" si="112"/>
        <v>968.5</v>
      </c>
    </row>
    <row r="589" spans="1:10" ht="15.75" x14ac:dyDescent="0.25">
      <c r="A589" s="33"/>
      <c r="B589" s="12"/>
      <c r="C589" s="12">
        <v>633007</v>
      </c>
      <c r="D589" s="13">
        <v>41</v>
      </c>
      <c r="E589" s="57" t="s">
        <v>330</v>
      </c>
      <c r="F589" s="96"/>
      <c r="G589" s="122">
        <v>409.8</v>
      </c>
      <c r="H589" s="93"/>
      <c r="I589" s="112"/>
      <c r="J589" s="96">
        <f t="shared" si="112"/>
        <v>409.8</v>
      </c>
    </row>
    <row r="590" spans="1:10" ht="15.75" x14ac:dyDescent="0.25">
      <c r="A590" s="36" t="s">
        <v>163</v>
      </c>
      <c r="B590" s="16"/>
      <c r="C590" s="16"/>
      <c r="D590" s="17" t="s">
        <v>346</v>
      </c>
      <c r="E590" s="74" t="s">
        <v>164</v>
      </c>
      <c r="F590" s="100">
        <f>F622+F607+F591</f>
        <v>16264</v>
      </c>
      <c r="G590" s="135">
        <f>G622+G607+G591</f>
        <v>-194.16000000000008</v>
      </c>
      <c r="H590" s="134">
        <f>H622+H607+H591</f>
        <v>325</v>
      </c>
      <c r="I590" s="136">
        <f>I622+I607+I591</f>
        <v>1160</v>
      </c>
      <c r="J590" s="100">
        <f>J622+J607+J591</f>
        <v>15234.84</v>
      </c>
    </row>
    <row r="591" spans="1:10" ht="15.75" x14ac:dyDescent="0.25">
      <c r="A591" s="33"/>
      <c r="B591" s="12"/>
      <c r="C591" s="21"/>
      <c r="D591" s="12"/>
      <c r="E591" s="87" t="s">
        <v>165</v>
      </c>
      <c r="F591" s="69">
        <f t="shared" ref="F591:J591" si="125">F601+F592</f>
        <v>7119</v>
      </c>
      <c r="G591" s="126">
        <f t="shared" si="125"/>
        <v>0</v>
      </c>
      <c r="H591" s="120">
        <f t="shared" si="125"/>
        <v>0</v>
      </c>
      <c r="I591" s="132">
        <f t="shared" si="125"/>
        <v>1160</v>
      </c>
      <c r="J591" s="69">
        <f t="shared" si="125"/>
        <v>5959</v>
      </c>
    </row>
    <row r="592" spans="1:10" ht="15.75" x14ac:dyDescent="0.25">
      <c r="A592" s="33"/>
      <c r="B592" s="31">
        <v>620</v>
      </c>
      <c r="C592" s="12"/>
      <c r="D592" s="32">
        <v>41</v>
      </c>
      <c r="E592" s="81" t="s">
        <v>37</v>
      </c>
      <c r="F592" s="69">
        <f t="shared" ref="F592:J592" si="126">SUM(F593:F600)</f>
        <v>419</v>
      </c>
      <c r="G592" s="126">
        <f t="shared" si="126"/>
        <v>0</v>
      </c>
      <c r="H592" s="120">
        <f t="shared" si="126"/>
        <v>0</v>
      </c>
      <c r="I592" s="132">
        <f t="shared" si="126"/>
        <v>300</v>
      </c>
      <c r="J592" s="69">
        <f t="shared" si="126"/>
        <v>119</v>
      </c>
    </row>
    <row r="593" spans="1:10" ht="15.75" x14ac:dyDescent="0.25">
      <c r="A593" s="33"/>
      <c r="B593" s="12">
        <v>621</v>
      </c>
      <c r="C593" s="31"/>
      <c r="D593" s="13">
        <v>41</v>
      </c>
      <c r="E593" s="57" t="s">
        <v>38</v>
      </c>
      <c r="F593" s="96">
        <v>30</v>
      </c>
      <c r="G593" s="95"/>
      <c r="H593" s="34"/>
      <c r="I593" s="133">
        <v>30</v>
      </c>
      <c r="J593" s="96">
        <f t="shared" si="112"/>
        <v>0</v>
      </c>
    </row>
    <row r="594" spans="1:10" ht="15.75" x14ac:dyDescent="0.25">
      <c r="A594" s="33"/>
      <c r="B594" s="12">
        <v>623</v>
      </c>
      <c r="C594" s="31"/>
      <c r="D594" s="13">
        <v>41</v>
      </c>
      <c r="E594" s="57" t="s">
        <v>39</v>
      </c>
      <c r="F594" s="96">
        <v>90</v>
      </c>
      <c r="G594" s="95"/>
      <c r="H594" s="34"/>
      <c r="I594" s="113">
        <v>56</v>
      </c>
      <c r="J594" s="96">
        <f t="shared" si="112"/>
        <v>34</v>
      </c>
    </row>
    <row r="595" spans="1:10" ht="15.75" x14ac:dyDescent="0.25">
      <c r="A595" s="33"/>
      <c r="B595" s="12">
        <v>625</v>
      </c>
      <c r="C595" s="12">
        <v>625001</v>
      </c>
      <c r="D595" s="13">
        <v>41</v>
      </c>
      <c r="E595" s="57" t="s">
        <v>40</v>
      </c>
      <c r="F595" s="96">
        <v>17</v>
      </c>
      <c r="G595" s="95"/>
      <c r="H595" s="34"/>
      <c r="I595" s="113">
        <v>12</v>
      </c>
      <c r="J595" s="96">
        <f t="shared" si="112"/>
        <v>5</v>
      </c>
    </row>
    <row r="596" spans="1:10" ht="15.75" x14ac:dyDescent="0.25">
      <c r="A596" s="33"/>
      <c r="B596" s="12"/>
      <c r="C596" s="12">
        <v>625002</v>
      </c>
      <c r="D596" s="13">
        <v>41</v>
      </c>
      <c r="E596" s="57" t="s">
        <v>41</v>
      </c>
      <c r="F596" s="96">
        <v>168</v>
      </c>
      <c r="G596" s="95"/>
      <c r="H596" s="34"/>
      <c r="I596" s="113">
        <v>120</v>
      </c>
      <c r="J596" s="96">
        <f t="shared" si="112"/>
        <v>48</v>
      </c>
    </row>
    <row r="597" spans="1:10" ht="15.75" x14ac:dyDescent="0.25">
      <c r="A597" s="33"/>
      <c r="B597" s="12"/>
      <c r="C597" s="12">
        <v>625003</v>
      </c>
      <c r="D597" s="13">
        <v>41</v>
      </c>
      <c r="E597" s="57" t="s">
        <v>42</v>
      </c>
      <c r="F597" s="96">
        <v>9</v>
      </c>
      <c r="G597" s="95"/>
      <c r="H597" s="34"/>
      <c r="I597" s="113">
        <v>7</v>
      </c>
      <c r="J597" s="96">
        <f t="shared" si="112"/>
        <v>2</v>
      </c>
    </row>
    <row r="598" spans="1:10" ht="15.75" x14ac:dyDescent="0.25">
      <c r="A598" s="33"/>
      <c r="B598" s="12"/>
      <c r="C598" s="12">
        <v>625004</v>
      </c>
      <c r="D598" s="13">
        <v>41</v>
      </c>
      <c r="E598" s="57" t="s">
        <v>43</v>
      </c>
      <c r="F598" s="96">
        <v>36</v>
      </c>
      <c r="G598" s="95"/>
      <c r="H598" s="34"/>
      <c r="I598" s="113">
        <v>26</v>
      </c>
      <c r="J598" s="96">
        <f t="shared" si="112"/>
        <v>10</v>
      </c>
    </row>
    <row r="599" spans="1:10" ht="15.75" x14ac:dyDescent="0.25">
      <c r="A599" s="33"/>
      <c r="B599" s="12"/>
      <c r="C599" s="12">
        <v>625005</v>
      </c>
      <c r="D599" s="13">
        <v>41</v>
      </c>
      <c r="E599" s="57" t="s">
        <v>44</v>
      </c>
      <c r="F599" s="96">
        <v>12</v>
      </c>
      <c r="G599" s="95"/>
      <c r="H599" s="34"/>
      <c r="I599" s="113">
        <v>8</v>
      </c>
      <c r="J599" s="96">
        <f t="shared" si="112"/>
        <v>4</v>
      </c>
    </row>
    <row r="600" spans="1:10" ht="15.75" x14ac:dyDescent="0.25">
      <c r="A600" s="33"/>
      <c r="B600" s="12"/>
      <c r="C600" s="12">
        <v>625007</v>
      </c>
      <c r="D600" s="13">
        <v>41</v>
      </c>
      <c r="E600" s="57" t="s">
        <v>45</v>
      </c>
      <c r="F600" s="96">
        <v>57</v>
      </c>
      <c r="G600" s="95"/>
      <c r="H600" s="34"/>
      <c r="I600" s="113">
        <v>41</v>
      </c>
      <c r="J600" s="96">
        <f t="shared" si="112"/>
        <v>16</v>
      </c>
    </row>
    <row r="601" spans="1:10" ht="15.75" x14ac:dyDescent="0.25">
      <c r="A601" s="33"/>
      <c r="B601" s="31">
        <v>630</v>
      </c>
      <c r="C601" s="12"/>
      <c r="D601" s="32">
        <v>41</v>
      </c>
      <c r="E601" s="81" t="s">
        <v>125</v>
      </c>
      <c r="F601" s="69">
        <f t="shared" ref="F601:J601" si="127">F604+F602</f>
        <v>6700</v>
      </c>
      <c r="G601" s="126">
        <f t="shared" si="127"/>
        <v>0</v>
      </c>
      <c r="H601" s="120">
        <f t="shared" si="127"/>
        <v>0</v>
      </c>
      <c r="I601" s="132">
        <f t="shared" si="127"/>
        <v>860</v>
      </c>
      <c r="J601" s="69">
        <f t="shared" si="127"/>
        <v>5840</v>
      </c>
    </row>
    <row r="602" spans="1:10" ht="15.75" x14ac:dyDescent="0.25">
      <c r="A602" s="33"/>
      <c r="B602" s="31">
        <v>635</v>
      </c>
      <c r="C602" s="31"/>
      <c r="D602" s="32">
        <v>41</v>
      </c>
      <c r="E602" s="81" t="s">
        <v>152</v>
      </c>
      <c r="F602" s="69">
        <f t="shared" ref="F602:J602" si="128">F603</f>
        <v>500</v>
      </c>
      <c r="G602" s="126">
        <f t="shared" si="128"/>
        <v>0</v>
      </c>
      <c r="H602" s="120">
        <f t="shared" si="128"/>
        <v>0</v>
      </c>
      <c r="I602" s="132">
        <f t="shared" si="128"/>
        <v>0</v>
      </c>
      <c r="J602" s="69">
        <f t="shared" si="128"/>
        <v>500</v>
      </c>
    </row>
    <row r="603" spans="1:10" ht="15.75" x14ac:dyDescent="0.25">
      <c r="A603" s="33"/>
      <c r="B603" s="31"/>
      <c r="C603" s="12">
        <v>635006</v>
      </c>
      <c r="D603" s="13">
        <v>41</v>
      </c>
      <c r="E603" s="57" t="s">
        <v>166</v>
      </c>
      <c r="F603" s="96">
        <v>500</v>
      </c>
      <c r="G603" s="95"/>
      <c r="H603" s="34"/>
      <c r="I603" s="112"/>
      <c r="J603" s="96">
        <f t="shared" si="112"/>
        <v>500</v>
      </c>
    </row>
    <row r="604" spans="1:10" ht="15.75" x14ac:dyDescent="0.25">
      <c r="A604" s="33"/>
      <c r="B604" s="31">
        <v>637</v>
      </c>
      <c r="C604" s="12"/>
      <c r="D604" s="32">
        <v>41</v>
      </c>
      <c r="E604" s="81" t="s">
        <v>80</v>
      </c>
      <c r="F604" s="69">
        <f t="shared" ref="F604:J604" si="129">SUM(F605:F606)</f>
        <v>6200</v>
      </c>
      <c r="G604" s="126">
        <f t="shared" si="129"/>
        <v>0</v>
      </c>
      <c r="H604" s="120">
        <f t="shared" si="129"/>
        <v>0</v>
      </c>
      <c r="I604" s="132">
        <f t="shared" si="129"/>
        <v>860</v>
      </c>
      <c r="J604" s="69">
        <f t="shared" si="129"/>
        <v>5340</v>
      </c>
    </row>
    <row r="605" spans="1:10" ht="15.75" x14ac:dyDescent="0.25">
      <c r="A605" s="33"/>
      <c r="B605" s="12"/>
      <c r="C605" s="12">
        <v>637002</v>
      </c>
      <c r="D605" s="13">
        <v>41</v>
      </c>
      <c r="E605" s="57" t="s">
        <v>167</v>
      </c>
      <c r="F605" s="96">
        <v>5000</v>
      </c>
      <c r="G605" s="95"/>
      <c r="H605" s="34"/>
      <c r="I605" s="113">
        <v>860</v>
      </c>
      <c r="J605" s="96">
        <f t="shared" si="112"/>
        <v>4140</v>
      </c>
    </row>
    <row r="606" spans="1:10" ht="15.75" x14ac:dyDescent="0.25">
      <c r="A606" s="33"/>
      <c r="B606" s="12"/>
      <c r="C606" s="12">
        <v>637027</v>
      </c>
      <c r="D606" s="13">
        <v>41</v>
      </c>
      <c r="E606" s="73" t="s">
        <v>89</v>
      </c>
      <c r="F606" s="96">
        <v>1200</v>
      </c>
      <c r="G606" s="95"/>
      <c r="H606" s="34"/>
      <c r="I606" s="112"/>
      <c r="J606" s="96">
        <f t="shared" si="112"/>
        <v>1200</v>
      </c>
    </row>
    <row r="607" spans="1:10" ht="15.75" x14ac:dyDescent="0.25">
      <c r="A607" s="33"/>
      <c r="B607" s="12"/>
      <c r="C607" s="21"/>
      <c r="D607" s="12"/>
      <c r="E607" s="87" t="s">
        <v>168</v>
      </c>
      <c r="F607" s="69">
        <f t="shared" ref="F607:J607" si="130">SUM(F608)</f>
        <v>4145</v>
      </c>
      <c r="G607" s="126">
        <f t="shared" si="130"/>
        <v>1447.04</v>
      </c>
      <c r="H607" s="120">
        <f t="shared" si="130"/>
        <v>315</v>
      </c>
      <c r="I607" s="132">
        <f t="shared" si="130"/>
        <v>0</v>
      </c>
      <c r="J607" s="69">
        <f t="shared" si="130"/>
        <v>5907.04</v>
      </c>
    </row>
    <row r="608" spans="1:10" ht="15.75" x14ac:dyDescent="0.25">
      <c r="A608" s="33"/>
      <c r="B608" s="31">
        <v>630</v>
      </c>
      <c r="C608" s="12"/>
      <c r="D608" s="31" t="s">
        <v>307</v>
      </c>
      <c r="E608" s="87" t="s">
        <v>125</v>
      </c>
      <c r="F608" s="69">
        <f>F619+F612+F609</f>
        <v>4145</v>
      </c>
      <c r="G608" s="126">
        <f>G619+G612+G609</f>
        <v>1447.04</v>
      </c>
      <c r="H608" s="120">
        <f>H619+H612+H609</f>
        <v>315</v>
      </c>
      <c r="I608" s="132">
        <f>I619+I612+I609</f>
        <v>0</v>
      </c>
      <c r="J608" s="69">
        <f>J619+J612+J609</f>
        <v>5907.04</v>
      </c>
    </row>
    <row r="609" spans="1:10" ht="15.75" x14ac:dyDescent="0.25">
      <c r="A609" s="33"/>
      <c r="B609" s="31">
        <v>632</v>
      </c>
      <c r="C609" s="12"/>
      <c r="D609" s="32">
        <v>41</v>
      </c>
      <c r="E609" s="81" t="s">
        <v>51</v>
      </c>
      <c r="F609" s="69">
        <f t="shared" ref="F609:J609" si="131">SUM(F610:F611)</f>
        <v>3000</v>
      </c>
      <c r="G609" s="126">
        <f t="shared" si="131"/>
        <v>600</v>
      </c>
      <c r="H609" s="120">
        <f t="shared" si="131"/>
        <v>315</v>
      </c>
      <c r="I609" s="132">
        <f t="shared" si="131"/>
        <v>0</v>
      </c>
      <c r="J609" s="69">
        <f t="shared" si="131"/>
        <v>3915</v>
      </c>
    </row>
    <row r="610" spans="1:10" ht="15.75" x14ac:dyDescent="0.25">
      <c r="A610" s="33"/>
      <c r="B610" s="12"/>
      <c r="C610" s="12">
        <v>632001</v>
      </c>
      <c r="D610" s="12">
        <v>41</v>
      </c>
      <c r="E610" s="57" t="s">
        <v>50</v>
      </c>
      <c r="F610" s="96">
        <v>800</v>
      </c>
      <c r="G610" s="122">
        <v>2000</v>
      </c>
      <c r="H610" s="93">
        <v>115</v>
      </c>
      <c r="I610" s="112"/>
      <c r="J610" s="96">
        <f t="shared" si="112"/>
        <v>2915</v>
      </c>
    </row>
    <row r="611" spans="1:10" ht="15.75" x14ac:dyDescent="0.25">
      <c r="A611" s="33"/>
      <c r="B611" s="12"/>
      <c r="C611" s="12">
        <v>632002</v>
      </c>
      <c r="D611" s="12">
        <v>41</v>
      </c>
      <c r="E611" s="57" t="s">
        <v>52</v>
      </c>
      <c r="F611" s="96">
        <v>2200</v>
      </c>
      <c r="G611" s="122">
        <v>-1400</v>
      </c>
      <c r="H611" s="93">
        <v>200</v>
      </c>
      <c r="I611" s="113"/>
      <c r="J611" s="96">
        <f t="shared" si="112"/>
        <v>1000</v>
      </c>
    </row>
    <row r="612" spans="1:10" ht="15.75" x14ac:dyDescent="0.25">
      <c r="A612" s="33"/>
      <c r="B612" s="31">
        <v>633</v>
      </c>
      <c r="C612" s="12"/>
      <c r="D612" s="31" t="s">
        <v>307</v>
      </c>
      <c r="E612" s="81" t="s">
        <v>56</v>
      </c>
      <c r="F612" s="69">
        <f>SUM(F613:F618)</f>
        <v>615</v>
      </c>
      <c r="G612" s="126">
        <f t="shared" ref="G612:J612" si="132">SUM(G613:G618)</f>
        <v>847.04</v>
      </c>
      <c r="H612" s="120">
        <f t="shared" si="132"/>
        <v>0</v>
      </c>
      <c r="I612" s="132">
        <f t="shared" si="132"/>
        <v>0</v>
      </c>
      <c r="J612" s="69">
        <f t="shared" si="132"/>
        <v>1462.04</v>
      </c>
    </row>
    <row r="613" spans="1:10" ht="15.75" x14ac:dyDescent="0.25">
      <c r="A613" s="33"/>
      <c r="B613" s="31"/>
      <c r="C613" s="12">
        <v>633001</v>
      </c>
      <c r="D613" s="12">
        <v>41</v>
      </c>
      <c r="E613" s="57" t="s">
        <v>299</v>
      </c>
      <c r="F613" s="69"/>
      <c r="G613" s="122">
        <v>0</v>
      </c>
      <c r="H613" s="93"/>
      <c r="I613" s="113"/>
      <c r="J613" s="96">
        <f t="shared" si="112"/>
        <v>0</v>
      </c>
    </row>
    <row r="614" spans="1:10" ht="15.75" x14ac:dyDescent="0.25">
      <c r="A614" s="33"/>
      <c r="B614" s="31"/>
      <c r="C614" s="12">
        <v>633001</v>
      </c>
      <c r="D614" s="12" t="s">
        <v>22</v>
      </c>
      <c r="E614" s="57" t="s">
        <v>299</v>
      </c>
      <c r="F614" s="192"/>
      <c r="G614" s="122">
        <v>344.84</v>
      </c>
      <c r="H614" s="93"/>
      <c r="I614" s="113"/>
      <c r="J614" s="192">
        <f t="shared" si="112"/>
        <v>344.84</v>
      </c>
    </row>
    <row r="615" spans="1:10" ht="15.75" x14ac:dyDescent="0.25">
      <c r="A615" s="33"/>
      <c r="B615" s="31"/>
      <c r="C615" s="12">
        <v>633004</v>
      </c>
      <c r="D615" s="12">
        <v>41</v>
      </c>
      <c r="E615" s="57" t="s">
        <v>143</v>
      </c>
      <c r="F615" s="96">
        <v>500</v>
      </c>
      <c r="G615" s="122">
        <v>-350</v>
      </c>
      <c r="H615" s="93"/>
      <c r="I615" s="113"/>
      <c r="J615" s="96">
        <f t="shared" si="112"/>
        <v>150</v>
      </c>
    </row>
    <row r="616" spans="1:10" ht="15.75" x14ac:dyDescent="0.25">
      <c r="A616" s="33"/>
      <c r="B616" s="12"/>
      <c r="C616" s="12">
        <v>633006</v>
      </c>
      <c r="D616" s="12">
        <v>41</v>
      </c>
      <c r="E616" s="57" t="s">
        <v>169</v>
      </c>
      <c r="F616" s="96">
        <v>115</v>
      </c>
      <c r="G616" s="122">
        <v>350</v>
      </c>
      <c r="H616" s="93"/>
      <c r="I616" s="113"/>
      <c r="J616" s="96">
        <f t="shared" si="112"/>
        <v>465</v>
      </c>
    </row>
    <row r="617" spans="1:10" ht="15.75" x14ac:dyDescent="0.25">
      <c r="A617" s="33"/>
      <c r="B617" s="12"/>
      <c r="C617" s="12">
        <v>633006</v>
      </c>
      <c r="D617" s="12" t="s">
        <v>22</v>
      </c>
      <c r="E617" s="57" t="s">
        <v>363</v>
      </c>
      <c r="F617" s="192"/>
      <c r="G617" s="122">
        <v>452.2</v>
      </c>
      <c r="H617" s="93"/>
      <c r="I617" s="113"/>
      <c r="J617" s="192">
        <f t="shared" si="112"/>
        <v>452.2</v>
      </c>
    </row>
    <row r="618" spans="1:10" ht="15.75" x14ac:dyDescent="0.25">
      <c r="A618" s="33"/>
      <c r="B618" s="12"/>
      <c r="C618" s="12">
        <v>633015</v>
      </c>
      <c r="D618" s="12">
        <v>41</v>
      </c>
      <c r="E618" s="57" t="s">
        <v>336</v>
      </c>
      <c r="F618" s="96"/>
      <c r="G618" s="122">
        <v>50</v>
      </c>
      <c r="H618" s="93"/>
      <c r="I618" s="113"/>
      <c r="J618" s="96">
        <f t="shared" si="112"/>
        <v>50</v>
      </c>
    </row>
    <row r="619" spans="1:10" ht="15.75" x14ac:dyDescent="0.25">
      <c r="A619" s="33"/>
      <c r="B619" s="31">
        <v>637</v>
      </c>
      <c r="C619" s="12"/>
      <c r="D619" s="32">
        <v>41</v>
      </c>
      <c r="E619" s="81" t="s">
        <v>80</v>
      </c>
      <c r="F619" s="69">
        <f t="shared" ref="F619:J619" si="133">SUM(F620:F621)</f>
        <v>530</v>
      </c>
      <c r="G619" s="126">
        <f t="shared" si="133"/>
        <v>0</v>
      </c>
      <c r="H619" s="120">
        <f t="shared" si="133"/>
        <v>0</v>
      </c>
      <c r="I619" s="132">
        <f t="shared" si="133"/>
        <v>0</v>
      </c>
      <c r="J619" s="69">
        <f t="shared" si="133"/>
        <v>530</v>
      </c>
    </row>
    <row r="620" spans="1:10" ht="15.75" x14ac:dyDescent="0.25">
      <c r="A620" s="33"/>
      <c r="B620" s="12"/>
      <c r="C620" s="12">
        <v>637003</v>
      </c>
      <c r="D620" s="12">
        <v>41</v>
      </c>
      <c r="E620" s="57" t="s">
        <v>109</v>
      </c>
      <c r="F620" s="96">
        <v>230</v>
      </c>
      <c r="G620" s="95"/>
      <c r="H620" s="34"/>
      <c r="I620" s="112"/>
      <c r="J620" s="96">
        <f t="shared" ref="J620:J691" si="134">F620+G620+H620-I620</f>
        <v>230</v>
      </c>
    </row>
    <row r="621" spans="1:10" ht="15.75" x14ac:dyDescent="0.25">
      <c r="A621" s="33"/>
      <c r="B621" s="12"/>
      <c r="C621" s="12">
        <v>637011</v>
      </c>
      <c r="D621" s="12">
        <v>41</v>
      </c>
      <c r="E621" s="57" t="s">
        <v>170</v>
      </c>
      <c r="F621" s="96">
        <v>300</v>
      </c>
      <c r="G621" s="95"/>
      <c r="H621" s="34"/>
      <c r="I621" s="112"/>
      <c r="J621" s="96">
        <f t="shared" si="134"/>
        <v>300</v>
      </c>
    </row>
    <row r="622" spans="1:10" ht="15.75" x14ac:dyDescent="0.25">
      <c r="A622" s="33"/>
      <c r="B622" s="31">
        <v>630</v>
      </c>
      <c r="C622" s="12"/>
      <c r="D622" s="12" t="s">
        <v>139</v>
      </c>
      <c r="E622" s="87" t="s">
        <v>171</v>
      </c>
      <c r="F622" s="69">
        <f>SUM(F628+F623+F625+F631)</f>
        <v>5000</v>
      </c>
      <c r="G622" s="126">
        <f t="shared" ref="G622:J622" si="135">SUM(G628+G623+G625+G631)</f>
        <v>-1641.2</v>
      </c>
      <c r="H622" s="120">
        <f t="shared" si="135"/>
        <v>10</v>
      </c>
      <c r="I622" s="132">
        <f t="shared" si="135"/>
        <v>0</v>
      </c>
      <c r="J622" s="69">
        <f t="shared" si="135"/>
        <v>3368.8</v>
      </c>
    </row>
    <row r="623" spans="1:10" ht="15.75" x14ac:dyDescent="0.25">
      <c r="A623" s="33"/>
      <c r="B623" s="31">
        <v>632</v>
      </c>
      <c r="C623" s="12"/>
      <c r="D623" s="32">
        <v>41</v>
      </c>
      <c r="E623" s="81" t="s">
        <v>51</v>
      </c>
      <c r="F623" s="69">
        <f>SUM(F624)</f>
        <v>0</v>
      </c>
      <c r="G623" s="126">
        <f t="shared" ref="G623:J623" si="136">SUM(G624)</f>
        <v>200</v>
      </c>
      <c r="H623" s="120">
        <f t="shared" si="136"/>
        <v>10</v>
      </c>
      <c r="I623" s="132">
        <f t="shared" si="136"/>
        <v>0</v>
      </c>
      <c r="J623" s="69">
        <f t="shared" si="136"/>
        <v>210</v>
      </c>
    </row>
    <row r="624" spans="1:10" ht="15.75" x14ac:dyDescent="0.25">
      <c r="A624" s="33"/>
      <c r="B624" s="31"/>
      <c r="C624" s="12">
        <v>632001</v>
      </c>
      <c r="D624" s="12">
        <v>41</v>
      </c>
      <c r="E624" s="57" t="s">
        <v>331</v>
      </c>
      <c r="F624" s="69"/>
      <c r="G624" s="122">
        <v>200</v>
      </c>
      <c r="H624" s="93">
        <v>10</v>
      </c>
      <c r="I624" s="132"/>
      <c r="J624" s="96">
        <f t="shared" si="134"/>
        <v>210</v>
      </c>
    </row>
    <row r="625" spans="1:10" ht="15.75" x14ac:dyDescent="0.25">
      <c r="A625" s="33"/>
      <c r="B625" s="31">
        <v>633</v>
      </c>
      <c r="C625" s="12"/>
      <c r="D625" s="31">
        <v>41</v>
      </c>
      <c r="E625" s="81" t="s">
        <v>56</v>
      </c>
      <c r="F625" s="69">
        <f>F626+F627</f>
        <v>0</v>
      </c>
      <c r="G625" s="126">
        <f t="shared" ref="G625:J625" si="137">G626+G627</f>
        <v>400</v>
      </c>
      <c r="H625" s="120">
        <f t="shared" si="137"/>
        <v>0</v>
      </c>
      <c r="I625" s="132">
        <f t="shared" si="137"/>
        <v>0</v>
      </c>
      <c r="J625" s="69">
        <f t="shared" si="137"/>
        <v>400</v>
      </c>
    </row>
    <row r="626" spans="1:10" ht="15.75" x14ac:dyDescent="0.25">
      <c r="A626" s="33"/>
      <c r="B626" s="31"/>
      <c r="C626" s="12">
        <v>633006</v>
      </c>
      <c r="D626" s="12">
        <v>41</v>
      </c>
      <c r="E626" s="57" t="s">
        <v>332</v>
      </c>
      <c r="F626" s="69"/>
      <c r="G626" s="122">
        <v>400</v>
      </c>
      <c r="H626" s="93"/>
      <c r="I626" s="113"/>
      <c r="J626" s="96">
        <f t="shared" si="134"/>
        <v>400</v>
      </c>
    </row>
    <row r="627" spans="1:10" ht="15.75" x14ac:dyDescent="0.25">
      <c r="A627" s="33"/>
      <c r="B627" s="31"/>
      <c r="C627" s="12">
        <v>633015</v>
      </c>
      <c r="D627" s="12">
        <v>41</v>
      </c>
      <c r="E627" s="57" t="s">
        <v>333</v>
      </c>
      <c r="F627" s="69"/>
      <c r="G627" s="126"/>
      <c r="H627" s="93"/>
      <c r="I627" s="132"/>
      <c r="J627" s="96">
        <f t="shared" si="134"/>
        <v>0</v>
      </c>
    </row>
    <row r="628" spans="1:10" ht="15.75" x14ac:dyDescent="0.25">
      <c r="A628" s="33"/>
      <c r="B628" s="31">
        <v>635</v>
      </c>
      <c r="C628" s="12"/>
      <c r="D628" s="31" t="s">
        <v>139</v>
      </c>
      <c r="E628" s="81" t="s">
        <v>71</v>
      </c>
      <c r="F628" s="69">
        <f t="shared" ref="F628:J628" si="138">SUM(F629:F630)</f>
        <v>5000</v>
      </c>
      <c r="G628" s="126">
        <f t="shared" si="138"/>
        <v>-3000</v>
      </c>
      <c r="H628" s="120">
        <f t="shared" si="138"/>
        <v>0</v>
      </c>
      <c r="I628" s="132">
        <f t="shared" si="138"/>
        <v>0</v>
      </c>
      <c r="J628" s="69">
        <f t="shared" si="138"/>
        <v>2000</v>
      </c>
    </row>
    <row r="629" spans="1:10" ht="15.75" x14ac:dyDescent="0.25">
      <c r="A629" s="33"/>
      <c r="B629" s="12"/>
      <c r="C629" s="12">
        <v>635006</v>
      </c>
      <c r="D629" s="12">
        <v>41</v>
      </c>
      <c r="E629" s="57" t="s">
        <v>172</v>
      </c>
      <c r="F629" s="96">
        <v>3000</v>
      </c>
      <c r="G629" s="122">
        <v>-1000</v>
      </c>
      <c r="H629" s="93"/>
      <c r="I629" s="113"/>
      <c r="J629" s="96">
        <f t="shared" si="134"/>
        <v>2000</v>
      </c>
    </row>
    <row r="630" spans="1:10" ht="15.75" x14ac:dyDescent="0.25">
      <c r="A630" s="33"/>
      <c r="B630" s="12"/>
      <c r="C630" s="12">
        <v>635006</v>
      </c>
      <c r="D630" s="12" t="s">
        <v>24</v>
      </c>
      <c r="E630" s="57" t="s">
        <v>172</v>
      </c>
      <c r="F630" s="99">
        <v>2000</v>
      </c>
      <c r="G630" s="122">
        <v>-2000</v>
      </c>
      <c r="H630" s="34"/>
      <c r="I630" s="113"/>
      <c r="J630" s="99">
        <f t="shared" si="134"/>
        <v>0</v>
      </c>
    </row>
    <row r="631" spans="1:10" ht="15.75" x14ac:dyDescent="0.25">
      <c r="A631" s="33"/>
      <c r="B631" s="31">
        <v>637</v>
      </c>
      <c r="C631" s="12"/>
      <c r="D631" s="32">
        <v>41</v>
      </c>
      <c r="E631" s="81" t="s">
        <v>80</v>
      </c>
      <c r="F631" s="69">
        <f>F632</f>
        <v>0</v>
      </c>
      <c r="G631" s="126">
        <f t="shared" ref="G631:J631" si="139">G632</f>
        <v>758.8</v>
      </c>
      <c r="H631" s="120">
        <f t="shared" si="139"/>
        <v>0</v>
      </c>
      <c r="I631" s="132">
        <f t="shared" si="139"/>
        <v>0</v>
      </c>
      <c r="J631" s="69">
        <f t="shared" si="139"/>
        <v>758.8</v>
      </c>
    </row>
    <row r="632" spans="1:10" ht="15.75" x14ac:dyDescent="0.25">
      <c r="A632" s="33"/>
      <c r="B632" s="12"/>
      <c r="C632" s="12">
        <v>637004</v>
      </c>
      <c r="D632" s="12">
        <v>41</v>
      </c>
      <c r="E632" s="57" t="s">
        <v>334</v>
      </c>
      <c r="F632" s="67"/>
      <c r="G632" s="122">
        <v>758.8</v>
      </c>
      <c r="H632" s="93"/>
      <c r="I632" s="112"/>
      <c r="J632" s="96">
        <f t="shared" si="134"/>
        <v>758.8</v>
      </c>
    </row>
    <row r="633" spans="1:10" ht="31.5" x14ac:dyDescent="0.25">
      <c r="A633" s="36" t="s">
        <v>173</v>
      </c>
      <c r="B633" s="16"/>
      <c r="C633" s="16"/>
      <c r="D633" s="42" t="s">
        <v>346</v>
      </c>
      <c r="E633" s="74" t="s">
        <v>174</v>
      </c>
      <c r="F633" s="100">
        <f>F634</f>
        <v>14159</v>
      </c>
      <c r="G633" s="135">
        <f t="shared" ref="G633:J633" si="140">G634</f>
        <v>18877.28</v>
      </c>
      <c r="H633" s="134">
        <f t="shared" si="140"/>
        <v>1160</v>
      </c>
      <c r="I633" s="136">
        <f t="shared" si="140"/>
        <v>0</v>
      </c>
      <c r="J633" s="100">
        <f t="shared" si="140"/>
        <v>34196.28</v>
      </c>
    </row>
    <row r="634" spans="1:10" ht="31.5" x14ac:dyDescent="0.25">
      <c r="A634" s="65"/>
      <c r="B634" s="27">
        <v>600</v>
      </c>
      <c r="C634" s="27"/>
      <c r="D634" s="66" t="s">
        <v>346</v>
      </c>
      <c r="E634" s="79" t="s">
        <v>174</v>
      </c>
      <c r="F634" s="111">
        <f t="shared" ref="F634:J634" si="141">F644+F635</f>
        <v>14159</v>
      </c>
      <c r="G634" s="159">
        <f t="shared" si="141"/>
        <v>18877.28</v>
      </c>
      <c r="H634" s="138">
        <f t="shared" si="141"/>
        <v>1160</v>
      </c>
      <c r="I634" s="175">
        <f t="shared" si="141"/>
        <v>0</v>
      </c>
      <c r="J634" s="111">
        <f t="shared" si="141"/>
        <v>34196.28</v>
      </c>
    </row>
    <row r="635" spans="1:10" ht="15.75" x14ac:dyDescent="0.25">
      <c r="A635" s="33"/>
      <c r="B635" s="31">
        <v>620</v>
      </c>
      <c r="C635" s="21"/>
      <c r="D635" s="32">
        <v>41</v>
      </c>
      <c r="E635" s="81" t="s">
        <v>37</v>
      </c>
      <c r="F635" s="69">
        <f t="shared" ref="F635:J635" si="142">SUM(F636:F643)</f>
        <v>559</v>
      </c>
      <c r="G635" s="126">
        <f t="shared" si="142"/>
        <v>0</v>
      </c>
      <c r="H635" s="120">
        <f t="shared" si="142"/>
        <v>0</v>
      </c>
      <c r="I635" s="132">
        <f t="shared" si="142"/>
        <v>0</v>
      </c>
      <c r="J635" s="69">
        <f t="shared" si="142"/>
        <v>559</v>
      </c>
    </row>
    <row r="636" spans="1:10" ht="15.75" x14ac:dyDescent="0.25">
      <c r="A636" s="33"/>
      <c r="B636" s="12">
        <v>621</v>
      </c>
      <c r="C636" s="31"/>
      <c r="D636" s="13">
        <v>41</v>
      </c>
      <c r="E636" s="57" t="s">
        <v>38</v>
      </c>
      <c r="F636" s="96">
        <v>105</v>
      </c>
      <c r="G636" s="95"/>
      <c r="H636" s="34"/>
      <c r="I636" s="112"/>
      <c r="J636" s="96">
        <f t="shared" si="134"/>
        <v>105</v>
      </c>
    </row>
    <row r="637" spans="1:10" ht="15.75" x14ac:dyDescent="0.25">
      <c r="A637" s="33"/>
      <c r="B637" s="12">
        <v>623</v>
      </c>
      <c r="C637" s="31"/>
      <c r="D637" s="13">
        <v>41</v>
      </c>
      <c r="E637" s="57" t="s">
        <v>39</v>
      </c>
      <c r="F637" s="96">
        <v>55</v>
      </c>
      <c r="G637" s="95"/>
      <c r="H637" s="34"/>
      <c r="I637" s="112"/>
      <c r="J637" s="96">
        <f t="shared" si="134"/>
        <v>55</v>
      </c>
    </row>
    <row r="638" spans="1:10" ht="15.75" x14ac:dyDescent="0.25">
      <c r="A638" s="33"/>
      <c r="B638" s="12">
        <v>625</v>
      </c>
      <c r="C638" s="12">
        <v>625001</v>
      </c>
      <c r="D638" s="13">
        <v>41</v>
      </c>
      <c r="E638" s="57" t="s">
        <v>40</v>
      </c>
      <c r="F638" s="96">
        <v>22</v>
      </c>
      <c r="G638" s="95"/>
      <c r="H638" s="34"/>
      <c r="I638" s="112"/>
      <c r="J638" s="96">
        <f t="shared" si="134"/>
        <v>22</v>
      </c>
    </row>
    <row r="639" spans="1:10" ht="15.75" x14ac:dyDescent="0.25">
      <c r="A639" s="33"/>
      <c r="B639" s="12"/>
      <c r="C639" s="12">
        <v>625002</v>
      </c>
      <c r="D639" s="13">
        <v>41</v>
      </c>
      <c r="E639" s="57" t="s">
        <v>41</v>
      </c>
      <c r="F639" s="96">
        <v>224</v>
      </c>
      <c r="G639" s="95"/>
      <c r="H639" s="34"/>
      <c r="I639" s="112"/>
      <c r="J639" s="96">
        <f t="shared" si="134"/>
        <v>224</v>
      </c>
    </row>
    <row r="640" spans="1:10" ht="15.75" x14ac:dyDescent="0.25">
      <c r="A640" s="33"/>
      <c r="B640" s="12"/>
      <c r="C640" s="12">
        <v>625003</v>
      </c>
      <c r="D640" s="13">
        <v>41</v>
      </c>
      <c r="E640" s="57" t="s">
        <v>42</v>
      </c>
      <c r="F640" s="96">
        <v>13</v>
      </c>
      <c r="G640" s="95"/>
      <c r="H640" s="34"/>
      <c r="I640" s="112"/>
      <c r="J640" s="96">
        <f t="shared" si="134"/>
        <v>13</v>
      </c>
    </row>
    <row r="641" spans="1:13" ht="15.75" x14ac:dyDescent="0.25">
      <c r="A641" s="33"/>
      <c r="B641" s="12"/>
      <c r="C641" s="12">
        <v>625004</v>
      </c>
      <c r="D641" s="13">
        <v>41</v>
      </c>
      <c r="E641" s="57" t="s">
        <v>43</v>
      </c>
      <c r="F641" s="96">
        <v>48</v>
      </c>
      <c r="G641" s="95"/>
      <c r="H641" s="34"/>
      <c r="I641" s="112"/>
      <c r="J641" s="96">
        <f t="shared" si="134"/>
        <v>48</v>
      </c>
    </row>
    <row r="642" spans="1:13" ht="15.75" x14ac:dyDescent="0.25">
      <c r="A642" s="33"/>
      <c r="B642" s="12"/>
      <c r="C642" s="12">
        <v>625005</v>
      </c>
      <c r="D642" s="13">
        <v>41</v>
      </c>
      <c r="E642" s="57" t="s">
        <v>44</v>
      </c>
      <c r="F642" s="96">
        <v>16</v>
      </c>
      <c r="G642" s="95"/>
      <c r="H642" s="34"/>
      <c r="I642" s="112"/>
      <c r="J642" s="96">
        <f t="shared" si="134"/>
        <v>16</v>
      </c>
    </row>
    <row r="643" spans="1:13" ht="15.75" x14ac:dyDescent="0.25">
      <c r="A643" s="33"/>
      <c r="B643" s="12"/>
      <c r="C643" s="12">
        <v>625007</v>
      </c>
      <c r="D643" s="13">
        <v>41</v>
      </c>
      <c r="E643" s="57" t="s">
        <v>45</v>
      </c>
      <c r="F643" s="96">
        <v>76</v>
      </c>
      <c r="G643" s="95"/>
      <c r="H643" s="34"/>
      <c r="I643" s="112"/>
      <c r="J643" s="96">
        <f t="shared" si="134"/>
        <v>76</v>
      </c>
    </row>
    <row r="644" spans="1:13" ht="31.5" x14ac:dyDescent="0.25">
      <c r="A644" s="33"/>
      <c r="B644" s="31">
        <v>630</v>
      </c>
      <c r="C644" s="12"/>
      <c r="D644" s="32" t="s">
        <v>346</v>
      </c>
      <c r="E644" s="81" t="s">
        <v>125</v>
      </c>
      <c r="F644" s="69">
        <f t="shared" ref="F644:J644" si="143">F645</f>
        <v>13600</v>
      </c>
      <c r="G644" s="126">
        <f t="shared" si="143"/>
        <v>18877.28</v>
      </c>
      <c r="H644" s="120">
        <f t="shared" si="143"/>
        <v>1160</v>
      </c>
      <c r="I644" s="132">
        <f t="shared" si="143"/>
        <v>0</v>
      </c>
      <c r="J644" s="69">
        <f t="shared" si="143"/>
        <v>33637.279999999999</v>
      </c>
    </row>
    <row r="645" spans="1:13" ht="31.5" x14ac:dyDescent="0.25">
      <c r="A645" s="33"/>
      <c r="B645" s="31">
        <v>637</v>
      </c>
      <c r="C645" s="12"/>
      <c r="D645" s="32" t="s">
        <v>346</v>
      </c>
      <c r="E645" s="81" t="s">
        <v>80</v>
      </c>
      <c r="F645" s="69">
        <f>SUM(F646:F651)</f>
        <v>13600</v>
      </c>
      <c r="G645" s="126">
        <f t="shared" ref="G645:J645" si="144">SUM(G646:G651)</f>
        <v>18877.28</v>
      </c>
      <c r="H645" s="120">
        <f t="shared" si="144"/>
        <v>1160</v>
      </c>
      <c r="I645" s="132">
        <f t="shared" si="144"/>
        <v>0</v>
      </c>
      <c r="J645" s="69">
        <f t="shared" si="144"/>
        <v>33637.279999999999</v>
      </c>
    </row>
    <row r="646" spans="1:13" ht="15.75" x14ac:dyDescent="0.25">
      <c r="A646" s="33"/>
      <c r="B646" s="12"/>
      <c r="C646" s="12">
        <v>637002</v>
      </c>
      <c r="D646" s="13">
        <v>41</v>
      </c>
      <c r="E646" s="57" t="s">
        <v>175</v>
      </c>
      <c r="F646" s="96">
        <v>8711</v>
      </c>
      <c r="G646" s="122">
        <v>5759</v>
      </c>
      <c r="H646" s="93">
        <v>1160</v>
      </c>
      <c r="I646" s="113"/>
      <c r="J646" s="96">
        <f t="shared" si="134"/>
        <v>15630</v>
      </c>
      <c r="L646">
        <v>1160</v>
      </c>
      <c r="M646" t="s">
        <v>419</v>
      </c>
    </row>
    <row r="647" spans="1:13" ht="15.75" x14ac:dyDescent="0.25">
      <c r="A647" s="33"/>
      <c r="B647" s="12"/>
      <c r="C647" s="12">
        <v>637002</v>
      </c>
      <c r="D647" s="13">
        <v>41</v>
      </c>
      <c r="E647" s="57" t="s">
        <v>320</v>
      </c>
      <c r="F647" s="96"/>
      <c r="G647" s="122">
        <v>891</v>
      </c>
      <c r="H647" s="93"/>
      <c r="I647" s="112"/>
      <c r="J647" s="96">
        <f t="shared" si="134"/>
        <v>891</v>
      </c>
    </row>
    <row r="648" spans="1:13" ht="15.75" x14ac:dyDescent="0.25">
      <c r="A648" s="33"/>
      <c r="B648" s="12"/>
      <c r="C648" s="12">
        <v>637002</v>
      </c>
      <c r="D648" s="13" t="s">
        <v>207</v>
      </c>
      <c r="E648" s="57" t="s">
        <v>366</v>
      </c>
      <c r="F648" s="203"/>
      <c r="G648" s="122">
        <v>2800</v>
      </c>
      <c r="H648" s="93"/>
      <c r="I648" s="112"/>
      <c r="J648" s="203">
        <f t="shared" si="134"/>
        <v>2800</v>
      </c>
    </row>
    <row r="649" spans="1:13" ht="15.75" x14ac:dyDescent="0.25">
      <c r="A649" s="33"/>
      <c r="B649" s="12"/>
      <c r="C649" s="12">
        <v>637002</v>
      </c>
      <c r="D649" s="13" t="s">
        <v>24</v>
      </c>
      <c r="E649" s="57" t="s">
        <v>175</v>
      </c>
      <c r="F649" s="99">
        <v>3289</v>
      </c>
      <c r="G649" s="122">
        <v>1427.28</v>
      </c>
      <c r="H649" s="93"/>
      <c r="I649" s="112"/>
      <c r="J649" s="99">
        <f t="shared" si="134"/>
        <v>4716.28</v>
      </c>
    </row>
    <row r="650" spans="1:13" ht="15.75" x14ac:dyDescent="0.25">
      <c r="A650" s="33"/>
      <c r="B650" s="12"/>
      <c r="C650" s="12">
        <v>637002</v>
      </c>
      <c r="D650" s="13" t="s">
        <v>22</v>
      </c>
      <c r="E650" s="57" t="s">
        <v>366</v>
      </c>
      <c r="F650" s="193"/>
      <c r="G650" s="122">
        <v>8000</v>
      </c>
      <c r="H650" s="93"/>
      <c r="I650" s="112"/>
      <c r="J650" s="193">
        <f t="shared" si="134"/>
        <v>8000</v>
      </c>
    </row>
    <row r="651" spans="1:13" ht="15.75" x14ac:dyDescent="0.25">
      <c r="A651" s="33"/>
      <c r="B651" s="12"/>
      <c r="C651" s="12">
        <v>637027</v>
      </c>
      <c r="D651" s="13">
        <v>41</v>
      </c>
      <c r="E651" s="73" t="s">
        <v>89</v>
      </c>
      <c r="F651" s="96">
        <v>1600</v>
      </c>
      <c r="G651" s="95"/>
      <c r="H651" s="34"/>
      <c r="I651" s="112"/>
      <c r="J651" s="96">
        <f t="shared" si="134"/>
        <v>1600</v>
      </c>
    </row>
    <row r="652" spans="1:13" ht="15.75" x14ac:dyDescent="0.25">
      <c r="A652" s="59" t="s">
        <v>176</v>
      </c>
      <c r="B652" s="60"/>
      <c r="C652" s="60"/>
      <c r="D652" s="61">
        <v>41</v>
      </c>
      <c r="E652" s="88" t="s">
        <v>177</v>
      </c>
      <c r="F652" s="100">
        <f>F653</f>
        <v>4995</v>
      </c>
      <c r="G652" s="135">
        <f t="shared" ref="G652:J652" si="145">G653</f>
        <v>0</v>
      </c>
      <c r="H652" s="134">
        <f t="shared" si="145"/>
        <v>0</v>
      </c>
      <c r="I652" s="136">
        <f t="shared" si="145"/>
        <v>0</v>
      </c>
      <c r="J652" s="100">
        <f t="shared" si="145"/>
        <v>4995</v>
      </c>
    </row>
    <row r="653" spans="1:13" ht="15.75" x14ac:dyDescent="0.25">
      <c r="A653" s="33"/>
      <c r="B653" s="31">
        <v>630</v>
      </c>
      <c r="C653" s="12"/>
      <c r="D653" s="31">
        <v>41</v>
      </c>
      <c r="E653" s="82" t="s">
        <v>178</v>
      </c>
      <c r="F653" s="69">
        <f t="shared" ref="F653:J653" si="146">F659+F657+F654</f>
        <v>4995</v>
      </c>
      <c r="G653" s="126">
        <f t="shared" si="146"/>
        <v>0</v>
      </c>
      <c r="H653" s="120">
        <f t="shared" si="146"/>
        <v>0</v>
      </c>
      <c r="I653" s="132">
        <f t="shared" si="146"/>
        <v>0</v>
      </c>
      <c r="J653" s="69">
        <f t="shared" si="146"/>
        <v>4995</v>
      </c>
    </row>
    <row r="654" spans="1:13" ht="15.75" x14ac:dyDescent="0.25">
      <c r="A654" s="33"/>
      <c r="B654" s="31">
        <v>632</v>
      </c>
      <c r="C654" s="31"/>
      <c r="D654" s="31">
        <v>41</v>
      </c>
      <c r="E654" s="81" t="s">
        <v>50</v>
      </c>
      <c r="F654" s="69">
        <f t="shared" ref="F654:J654" si="147">SUM(F655:F656)</f>
        <v>4733</v>
      </c>
      <c r="G654" s="126">
        <f t="shared" si="147"/>
        <v>0</v>
      </c>
      <c r="H654" s="120">
        <f t="shared" si="147"/>
        <v>0</v>
      </c>
      <c r="I654" s="132">
        <f t="shared" si="147"/>
        <v>0</v>
      </c>
      <c r="J654" s="69">
        <f t="shared" si="147"/>
        <v>4733</v>
      </c>
    </row>
    <row r="655" spans="1:13" ht="15.75" x14ac:dyDescent="0.25">
      <c r="A655" s="33"/>
      <c r="B655" s="12">
        <v>632</v>
      </c>
      <c r="C655" s="12">
        <v>632001</v>
      </c>
      <c r="D655" s="12">
        <v>41</v>
      </c>
      <c r="E655" s="57" t="s">
        <v>51</v>
      </c>
      <c r="F655" s="96">
        <v>4433</v>
      </c>
      <c r="G655" s="95"/>
      <c r="H655" s="34"/>
      <c r="I655" s="112"/>
      <c r="J655" s="96">
        <f t="shared" si="134"/>
        <v>4433</v>
      </c>
    </row>
    <row r="656" spans="1:13" ht="15.75" x14ac:dyDescent="0.25">
      <c r="A656" s="33"/>
      <c r="B656" s="12">
        <v>632</v>
      </c>
      <c r="C656" s="12">
        <v>632002</v>
      </c>
      <c r="D656" s="12">
        <v>41</v>
      </c>
      <c r="E656" s="57" t="s">
        <v>52</v>
      </c>
      <c r="F656" s="96">
        <v>300</v>
      </c>
      <c r="G656" s="95"/>
      <c r="H656" s="34"/>
      <c r="I656" s="112"/>
      <c r="J656" s="96">
        <f t="shared" si="134"/>
        <v>300</v>
      </c>
    </row>
    <row r="657" spans="1:10" ht="15.75" x14ac:dyDescent="0.25">
      <c r="A657" s="33"/>
      <c r="B657" s="31">
        <v>633</v>
      </c>
      <c r="C657" s="12"/>
      <c r="D657" s="31">
        <v>41</v>
      </c>
      <c r="E657" s="81" t="s">
        <v>56</v>
      </c>
      <c r="F657" s="69">
        <f t="shared" ref="F657:J657" si="148">SUM(F658:F658)</f>
        <v>100</v>
      </c>
      <c r="G657" s="126">
        <f t="shared" si="148"/>
        <v>0</v>
      </c>
      <c r="H657" s="120">
        <f t="shared" si="148"/>
        <v>0</v>
      </c>
      <c r="I657" s="132">
        <f t="shared" si="148"/>
        <v>0</v>
      </c>
      <c r="J657" s="69">
        <f t="shared" si="148"/>
        <v>100</v>
      </c>
    </row>
    <row r="658" spans="1:10" ht="15.75" x14ac:dyDescent="0.25">
      <c r="A658" s="33"/>
      <c r="B658" s="12"/>
      <c r="C658" s="12">
        <v>633006</v>
      </c>
      <c r="D658" s="12">
        <v>41</v>
      </c>
      <c r="E658" s="57" t="s">
        <v>179</v>
      </c>
      <c r="F658" s="96">
        <v>100</v>
      </c>
      <c r="G658" s="95"/>
      <c r="H658" s="34"/>
      <c r="I658" s="112"/>
      <c r="J658" s="96">
        <f t="shared" si="134"/>
        <v>100</v>
      </c>
    </row>
    <row r="659" spans="1:10" ht="15.75" x14ac:dyDescent="0.25">
      <c r="A659" s="33"/>
      <c r="B659" s="31">
        <v>637</v>
      </c>
      <c r="C659" s="12"/>
      <c r="D659" s="31">
        <v>41</v>
      </c>
      <c r="E659" s="81" t="s">
        <v>80</v>
      </c>
      <c r="F659" s="69">
        <f t="shared" ref="F659:J659" si="149">SUM(F660)</f>
        <v>162</v>
      </c>
      <c r="G659" s="126">
        <f t="shared" si="149"/>
        <v>0</v>
      </c>
      <c r="H659" s="120">
        <f t="shared" si="149"/>
        <v>0</v>
      </c>
      <c r="I659" s="132">
        <f t="shared" si="149"/>
        <v>0</v>
      </c>
      <c r="J659" s="69">
        <f t="shared" si="149"/>
        <v>162</v>
      </c>
    </row>
    <row r="660" spans="1:10" ht="15.75" x14ac:dyDescent="0.25">
      <c r="A660" s="33"/>
      <c r="B660" s="34"/>
      <c r="C660" s="12">
        <v>637004</v>
      </c>
      <c r="D660" s="12">
        <v>41</v>
      </c>
      <c r="E660" s="57" t="s">
        <v>110</v>
      </c>
      <c r="F660" s="96">
        <v>162</v>
      </c>
      <c r="G660" s="95"/>
      <c r="H660" s="34"/>
      <c r="I660" s="112"/>
      <c r="J660" s="96">
        <f t="shared" si="134"/>
        <v>162</v>
      </c>
    </row>
    <row r="661" spans="1:10" ht="15.75" x14ac:dyDescent="0.25">
      <c r="A661" s="36" t="s">
        <v>180</v>
      </c>
      <c r="B661" s="16"/>
      <c r="C661" s="16"/>
      <c r="D661" s="17">
        <v>41</v>
      </c>
      <c r="E661" s="74" t="s">
        <v>181</v>
      </c>
      <c r="F661" s="100">
        <f t="shared" ref="F661:J661" si="150">F670+F662</f>
        <v>10024</v>
      </c>
      <c r="G661" s="135">
        <f t="shared" si="150"/>
        <v>0</v>
      </c>
      <c r="H661" s="134">
        <f t="shared" si="150"/>
        <v>0</v>
      </c>
      <c r="I661" s="136">
        <f t="shared" si="150"/>
        <v>0</v>
      </c>
      <c r="J661" s="100">
        <f t="shared" si="150"/>
        <v>10024</v>
      </c>
    </row>
    <row r="662" spans="1:10" ht="15.75" x14ac:dyDescent="0.25">
      <c r="A662" s="33"/>
      <c r="B662" s="31">
        <v>620</v>
      </c>
      <c r="C662" s="21"/>
      <c r="D662" s="31">
        <v>41</v>
      </c>
      <c r="E662" s="81" t="s">
        <v>37</v>
      </c>
      <c r="F662" s="69">
        <f t="shared" ref="F662:J662" si="151">SUM(F663:F669)</f>
        <v>524</v>
      </c>
      <c r="G662" s="126">
        <f t="shared" si="151"/>
        <v>0</v>
      </c>
      <c r="H662" s="120">
        <f t="shared" si="151"/>
        <v>0</v>
      </c>
      <c r="I662" s="132">
        <f t="shared" si="151"/>
        <v>0</v>
      </c>
      <c r="J662" s="69">
        <f t="shared" si="151"/>
        <v>524</v>
      </c>
    </row>
    <row r="663" spans="1:10" ht="15.75" x14ac:dyDescent="0.25">
      <c r="A663" s="33"/>
      <c r="B663" s="12">
        <v>621</v>
      </c>
      <c r="C663" s="31"/>
      <c r="D663" s="12">
        <v>41</v>
      </c>
      <c r="E663" s="57" t="s">
        <v>38</v>
      </c>
      <c r="F663" s="96">
        <v>150</v>
      </c>
      <c r="G663" s="95"/>
      <c r="H663" s="34"/>
      <c r="I663" s="112"/>
      <c r="J663" s="96">
        <f t="shared" si="134"/>
        <v>150</v>
      </c>
    </row>
    <row r="664" spans="1:10" ht="15.75" x14ac:dyDescent="0.25">
      <c r="A664" s="33"/>
      <c r="B664" s="12">
        <v>625</v>
      </c>
      <c r="C664" s="12">
        <v>625001</v>
      </c>
      <c r="D664" s="12">
        <v>41</v>
      </c>
      <c r="E664" s="57" t="s">
        <v>40</v>
      </c>
      <c r="F664" s="96">
        <v>21</v>
      </c>
      <c r="G664" s="95"/>
      <c r="H664" s="34"/>
      <c r="I664" s="112"/>
      <c r="J664" s="96">
        <f t="shared" si="134"/>
        <v>21</v>
      </c>
    </row>
    <row r="665" spans="1:10" ht="15.75" x14ac:dyDescent="0.25">
      <c r="A665" s="33"/>
      <c r="B665" s="12">
        <v>625</v>
      </c>
      <c r="C665" s="12">
        <v>625002</v>
      </c>
      <c r="D665" s="12">
        <v>41</v>
      </c>
      <c r="E665" s="57" t="s">
        <v>41</v>
      </c>
      <c r="F665" s="96">
        <v>210</v>
      </c>
      <c r="G665" s="95"/>
      <c r="H665" s="34"/>
      <c r="I665" s="112"/>
      <c r="J665" s="96">
        <f t="shared" si="134"/>
        <v>210</v>
      </c>
    </row>
    <row r="666" spans="1:10" ht="15.75" x14ac:dyDescent="0.25">
      <c r="A666" s="33"/>
      <c r="B666" s="12">
        <v>625</v>
      </c>
      <c r="C666" s="12">
        <v>625003</v>
      </c>
      <c r="D666" s="12">
        <v>41</v>
      </c>
      <c r="E666" s="57" t="s">
        <v>42</v>
      </c>
      <c r="F666" s="96">
        <v>12</v>
      </c>
      <c r="G666" s="95"/>
      <c r="H666" s="34"/>
      <c r="I666" s="112"/>
      <c r="J666" s="96">
        <f t="shared" si="134"/>
        <v>12</v>
      </c>
    </row>
    <row r="667" spans="1:10" ht="15.75" x14ac:dyDescent="0.25">
      <c r="A667" s="33"/>
      <c r="B667" s="12">
        <v>625</v>
      </c>
      <c r="C667" s="12">
        <v>625004</v>
      </c>
      <c r="D667" s="12">
        <v>41</v>
      </c>
      <c r="E667" s="57" t="s">
        <v>43</v>
      </c>
      <c r="F667" s="96">
        <v>45</v>
      </c>
      <c r="G667" s="95"/>
      <c r="H667" s="34"/>
      <c r="I667" s="112"/>
      <c r="J667" s="96">
        <f t="shared" si="134"/>
        <v>45</v>
      </c>
    </row>
    <row r="668" spans="1:10" ht="15.75" x14ac:dyDescent="0.25">
      <c r="A668" s="33"/>
      <c r="B668" s="12">
        <v>625</v>
      </c>
      <c r="C668" s="12">
        <v>625005</v>
      </c>
      <c r="D668" s="12">
        <v>41</v>
      </c>
      <c r="E668" s="57" t="s">
        <v>44</v>
      </c>
      <c r="F668" s="96">
        <v>15</v>
      </c>
      <c r="G668" s="95"/>
      <c r="H668" s="34"/>
      <c r="I668" s="112"/>
      <c r="J668" s="96">
        <f t="shared" si="134"/>
        <v>15</v>
      </c>
    </row>
    <row r="669" spans="1:10" ht="15.75" x14ac:dyDescent="0.25">
      <c r="A669" s="33"/>
      <c r="B669" s="12">
        <v>625</v>
      </c>
      <c r="C669" s="12">
        <v>625007</v>
      </c>
      <c r="D669" s="12">
        <v>41</v>
      </c>
      <c r="E669" s="57" t="s">
        <v>45</v>
      </c>
      <c r="F669" s="96">
        <v>71</v>
      </c>
      <c r="G669" s="95"/>
      <c r="H669" s="34"/>
      <c r="I669" s="112"/>
      <c r="J669" s="96">
        <f t="shared" si="134"/>
        <v>71</v>
      </c>
    </row>
    <row r="670" spans="1:10" ht="15.75" x14ac:dyDescent="0.25">
      <c r="A670" s="33"/>
      <c r="B670" s="31">
        <v>630</v>
      </c>
      <c r="C670" s="12"/>
      <c r="D670" s="31">
        <v>41</v>
      </c>
      <c r="E670" s="81" t="s">
        <v>182</v>
      </c>
      <c r="F670" s="69">
        <f t="shared" ref="F670:J670" si="152">F671</f>
        <v>9500</v>
      </c>
      <c r="G670" s="126">
        <f t="shared" si="152"/>
        <v>0</v>
      </c>
      <c r="H670" s="120">
        <f t="shared" si="152"/>
        <v>0</v>
      </c>
      <c r="I670" s="132">
        <f t="shared" si="152"/>
        <v>0</v>
      </c>
      <c r="J670" s="69">
        <f t="shared" si="152"/>
        <v>9500</v>
      </c>
    </row>
    <row r="671" spans="1:10" ht="15.75" x14ac:dyDescent="0.25">
      <c r="A671" s="33"/>
      <c r="B671" s="31">
        <v>637</v>
      </c>
      <c r="C671" s="31"/>
      <c r="D671" s="31">
        <v>41</v>
      </c>
      <c r="E671" s="81" t="s">
        <v>80</v>
      </c>
      <c r="F671" s="69">
        <f t="shared" ref="F671:J671" si="153">SUM(F672:F673)</f>
        <v>9500</v>
      </c>
      <c r="G671" s="126">
        <f t="shared" si="153"/>
        <v>0</v>
      </c>
      <c r="H671" s="120">
        <f t="shared" si="153"/>
        <v>0</v>
      </c>
      <c r="I671" s="132">
        <f t="shared" si="153"/>
        <v>0</v>
      </c>
      <c r="J671" s="69">
        <f t="shared" si="153"/>
        <v>9500</v>
      </c>
    </row>
    <row r="672" spans="1:10" ht="15.75" x14ac:dyDescent="0.25">
      <c r="A672" s="33"/>
      <c r="B672" s="34"/>
      <c r="C672" s="12">
        <v>637004</v>
      </c>
      <c r="D672" s="12">
        <v>41</v>
      </c>
      <c r="E672" s="57" t="s">
        <v>110</v>
      </c>
      <c r="F672" s="96">
        <v>8000</v>
      </c>
      <c r="G672" s="95"/>
      <c r="H672" s="34"/>
      <c r="I672" s="112"/>
      <c r="J672" s="96">
        <f t="shared" si="134"/>
        <v>8000</v>
      </c>
    </row>
    <row r="673" spans="1:10" ht="15.75" x14ac:dyDescent="0.25">
      <c r="A673" s="33"/>
      <c r="B673" s="34"/>
      <c r="C673" s="12">
        <v>637027</v>
      </c>
      <c r="D673" s="12">
        <v>41</v>
      </c>
      <c r="E673" s="73" t="s">
        <v>89</v>
      </c>
      <c r="F673" s="96">
        <v>1500</v>
      </c>
      <c r="G673" s="95"/>
      <c r="H673" s="34"/>
      <c r="I673" s="112"/>
      <c r="J673" s="96">
        <f t="shared" si="134"/>
        <v>1500</v>
      </c>
    </row>
    <row r="674" spans="1:10" ht="31.5" x14ac:dyDescent="0.25">
      <c r="A674" s="36" t="s">
        <v>183</v>
      </c>
      <c r="B674" s="17">
        <v>630</v>
      </c>
      <c r="C674" s="51"/>
      <c r="D674" s="17" t="s">
        <v>139</v>
      </c>
      <c r="E674" s="83" t="s">
        <v>184</v>
      </c>
      <c r="F674" s="100">
        <f t="shared" ref="F674:J674" si="154">F675</f>
        <v>6000</v>
      </c>
      <c r="G674" s="135">
        <f t="shared" si="154"/>
        <v>0</v>
      </c>
      <c r="H674" s="134">
        <f t="shared" si="154"/>
        <v>1000</v>
      </c>
      <c r="I674" s="136">
        <f t="shared" si="154"/>
        <v>0</v>
      </c>
      <c r="J674" s="100">
        <f t="shared" si="154"/>
        <v>7000</v>
      </c>
    </row>
    <row r="675" spans="1:10" ht="15.75" x14ac:dyDescent="0.25">
      <c r="A675" s="33"/>
      <c r="B675" s="31">
        <v>637</v>
      </c>
      <c r="C675" s="52"/>
      <c r="D675" s="31" t="s">
        <v>139</v>
      </c>
      <c r="E675" s="81" t="s">
        <v>80</v>
      </c>
      <c r="F675" s="69">
        <f>F677+F676</f>
        <v>6000</v>
      </c>
      <c r="G675" s="126">
        <f t="shared" ref="G675:J675" si="155">G677+G676</f>
        <v>0</v>
      </c>
      <c r="H675" s="120">
        <f t="shared" si="155"/>
        <v>1000</v>
      </c>
      <c r="I675" s="132">
        <f t="shared" si="155"/>
        <v>0</v>
      </c>
      <c r="J675" s="69">
        <f t="shared" si="155"/>
        <v>7000</v>
      </c>
    </row>
    <row r="676" spans="1:10" ht="15.75" x14ac:dyDescent="0.25">
      <c r="A676" s="33"/>
      <c r="B676" s="34"/>
      <c r="C676" s="12">
        <v>637001</v>
      </c>
      <c r="D676" s="12">
        <v>41</v>
      </c>
      <c r="E676" s="57" t="s">
        <v>185</v>
      </c>
      <c r="F676" s="96">
        <v>3000</v>
      </c>
      <c r="G676" s="95"/>
      <c r="H676" s="93">
        <v>1000</v>
      </c>
      <c r="I676" s="112"/>
      <c r="J676" s="96">
        <f t="shared" si="134"/>
        <v>4000</v>
      </c>
    </row>
    <row r="677" spans="1:10" ht="15.75" x14ac:dyDescent="0.25">
      <c r="A677" s="33"/>
      <c r="B677" s="34"/>
      <c r="C677" s="12">
        <v>637001</v>
      </c>
      <c r="D677" s="12" t="s">
        <v>24</v>
      </c>
      <c r="E677" s="57" t="s">
        <v>185</v>
      </c>
      <c r="F677" s="99">
        <v>3000</v>
      </c>
      <c r="G677" s="95"/>
      <c r="H677" s="34"/>
      <c r="I677" s="112"/>
      <c r="J677" s="99">
        <f t="shared" si="134"/>
        <v>3000</v>
      </c>
    </row>
    <row r="678" spans="1:10" ht="15.75" x14ac:dyDescent="0.25">
      <c r="A678" s="36" t="s">
        <v>186</v>
      </c>
      <c r="B678" s="51"/>
      <c r="C678" s="16"/>
      <c r="D678" s="17">
        <v>41</v>
      </c>
      <c r="E678" s="74" t="s">
        <v>187</v>
      </c>
      <c r="F678" s="100">
        <f t="shared" ref="F678:J678" si="156">F696+F687+F679</f>
        <v>10848</v>
      </c>
      <c r="G678" s="135">
        <f t="shared" si="156"/>
        <v>-231.1</v>
      </c>
      <c r="H678" s="134">
        <f t="shared" si="156"/>
        <v>552.29999999999995</v>
      </c>
      <c r="I678" s="136">
        <f t="shared" si="156"/>
        <v>877.3</v>
      </c>
      <c r="J678" s="100">
        <f t="shared" si="156"/>
        <v>10291.9</v>
      </c>
    </row>
    <row r="679" spans="1:10" ht="15.75" x14ac:dyDescent="0.25">
      <c r="A679" s="33"/>
      <c r="B679" s="31">
        <v>620</v>
      </c>
      <c r="C679" s="21"/>
      <c r="D679" s="31">
        <v>41</v>
      </c>
      <c r="E679" s="81" t="s">
        <v>37</v>
      </c>
      <c r="F679" s="69">
        <f t="shared" ref="F679:J679" si="157">SUM(F680:F686)</f>
        <v>1398</v>
      </c>
      <c r="G679" s="126">
        <f t="shared" si="157"/>
        <v>0</v>
      </c>
      <c r="H679" s="120">
        <f t="shared" si="157"/>
        <v>91</v>
      </c>
      <c r="I679" s="132">
        <f t="shared" si="157"/>
        <v>91</v>
      </c>
      <c r="J679" s="67">
        <f t="shared" si="157"/>
        <v>1398</v>
      </c>
    </row>
    <row r="680" spans="1:10" ht="15.75" x14ac:dyDescent="0.25">
      <c r="A680" s="33"/>
      <c r="B680" s="12">
        <v>621</v>
      </c>
      <c r="C680" s="31"/>
      <c r="D680" s="12">
        <v>41</v>
      </c>
      <c r="E680" s="57" t="s">
        <v>38</v>
      </c>
      <c r="F680" s="96">
        <v>400</v>
      </c>
      <c r="G680" s="95"/>
      <c r="H680" s="34"/>
      <c r="I680" s="113">
        <v>91</v>
      </c>
      <c r="J680" s="96">
        <f t="shared" si="134"/>
        <v>309</v>
      </c>
    </row>
    <row r="681" spans="1:10" ht="15.75" x14ac:dyDescent="0.25">
      <c r="A681" s="33"/>
      <c r="B681" s="12">
        <v>625</v>
      </c>
      <c r="C681" s="12">
        <v>625001</v>
      </c>
      <c r="D681" s="12">
        <v>41</v>
      </c>
      <c r="E681" s="57" t="s">
        <v>40</v>
      </c>
      <c r="F681" s="96">
        <v>56</v>
      </c>
      <c r="G681" s="95"/>
      <c r="H681" s="34"/>
      <c r="I681" s="112"/>
      <c r="J681" s="96">
        <f t="shared" si="134"/>
        <v>56</v>
      </c>
    </row>
    <row r="682" spans="1:10" ht="15.75" x14ac:dyDescent="0.25">
      <c r="A682" s="33"/>
      <c r="B682" s="12">
        <v>625</v>
      </c>
      <c r="C682" s="12">
        <v>625002</v>
      </c>
      <c r="D682" s="12">
        <v>41</v>
      </c>
      <c r="E682" s="57" t="s">
        <v>41</v>
      </c>
      <c r="F682" s="96">
        <v>560</v>
      </c>
      <c r="G682" s="95"/>
      <c r="H682" s="93">
        <v>65</v>
      </c>
      <c r="I682" s="112"/>
      <c r="J682" s="96">
        <f t="shared" si="134"/>
        <v>625</v>
      </c>
    </row>
    <row r="683" spans="1:10" ht="15.75" x14ac:dyDescent="0.25">
      <c r="A683" s="33"/>
      <c r="B683" s="12">
        <v>625</v>
      </c>
      <c r="C683" s="12">
        <v>625003</v>
      </c>
      <c r="D683" s="12">
        <v>41</v>
      </c>
      <c r="E683" s="57" t="s">
        <v>42</v>
      </c>
      <c r="F683" s="96">
        <v>32</v>
      </c>
      <c r="G683" s="95"/>
      <c r="H683" s="93">
        <v>4</v>
      </c>
      <c r="I683" s="112"/>
      <c r="J683" s="96">
        <f t="shared" si="134"/>
        <v>36</v>
      </c>
    </row>
    <row r="684" spans="1:10" ht="15.75" x14ac:dyDescent="0.25">
      <c r="A684" s="33"/>
      <c r="B684" s="12">
        <v>625</v>
      </c>
      <c r="C684" s="12">
        <v>625004</v>
      </c>
      <c r="D684" s="12">
        <v>41</v>
      </c>
      <c r="E684" s="57" t="s">
        <v>43</v>
      </c>
      <c r="F684" s="96">
        <v>120</v>
      </c>
      <c r="G684" s="95"/>
      <c r="H684" s="34"/>
      <c r="I684" s="112"/>
      <c r="J684" s="96">
        <f t="shared" si="134"/>
        <v>120</v>
      </c>
    </row>
    <row r="685" spans="1:10" ht="15.75" x14ac:dyDescent="0.25">
      <c r="A685" s="33"/>
      <c r="B685" s="12">
        <v>625</v>
      </c>
      <c r="C685" s="12">
        <v>625005</v>
      </c>
      <c r="D685" s="12">
        <v>41</v>
      </c>
      <c r="E685" s="57" t="s">
        <v>44</v>
      </c>
      <c r="F685" s="96">
        <v>40</v>
      </c>
      <c r="G685" s="95"/>
      <c r="H685" s="34"/>
      <c r="I685" s="112"/>
      <c r="J685" s="96">
        <f t="shared" si="134"/>
        <v>40</v>
      </c>
    </row>
    <row r="686" spans="1:10" ht="15.75" x14ac:dyDescent="0.25">
      <c r="A686" s="33"/>
      <c r="B686" s="12">
        <v>625</v>
      </c>
      <c r="C686" s="12">
        <v>625007</v>
      </c>
      <c r="D686" s="12">
        <v>41</v>
      </c>
      <c r="E686" s="57" t="s">
        <v>45</v>
      </c>
      <c r="F686" s="96">
        <v>190</v>
      </c>
      <c r="G686" s="95"/>
      <c r="H686" s="93">
        <v>22</v>
      </c>
      <c r="I686" s="112"/>
      <c r="J686" s="96">
        <f t="shared" si="134"/>
        <v>212</v>
      </c>
    </row>
    <row r="687" spans="1:10" ht="15.75" x14ac:dyDescent="0.25">
      <c r="A687" s="33"/>
      <c r="B687" s="31">
        <v>630</v>
      </c>
      <c r="C687" s="12"/>
      <c r="D687" s="31">
        <v>41</v>
      </c>
      <c r="E687" s="81" t="s">
        <v>125</v>
      </c>
      <c r="F687" s="69">
        <f t="shared" ref="F687:J687" si="158">F693+F692+F688</f>
        <v>6250</v>
      </c>
      <c r="G687" s="126">
        <f t="shared" si="158"/>
        <v>0</v>
      </c>
      <c r="H687" s="120">
        <f t="shared" si="158"/>
        <v>461.3</v>
      </c>
      <c r="I687" s="132">
        <f t="shared" si="158"/>
        <v>125</v>
      </c>
      <c r="J687" s="69">
        <f t="shared" si="158"/>
        <v>6586.3</v>
      </c>
    </row>
    <row r="688" spans="1:10" ht="15.75" x14ac:dyDescent="0.25">
      <c r="A688" s="33"/>
      <c r="B688" s="31">
        <v>633</v>
      </c>
      <c r="C688" s="12"/>
      <c r="D688" s="31">
        <v>41</v>
      </c>
      <c r="E688" s="81" t="s">
        <v>56</v>
      </c>
      <c r="F688" s="69">
        <f t="shared" ref="F688:J688" si="159">SUM(F689:F691)</f>
        <v>1000</v>
      </c>
      <c r="G688" s="126">
        <f t="shared" si="159"/>
        <v>0</v>
      </c>
      <c r="H688" s="120">
        <f t="shared" si="159"/>
        <v>0</v>
      </c>
      <c r="I688" s="132">
        <f t="shared" si="159"/>
        <v>125</v>
      </c>
      <c r="J688" s="69">
        <f t="shared" si="159"/>
        <v>875</v>
      </c>
    </row>
    <row r="689" spans="1:10" ht="15.75" x14ac:dyDescent="0.25">
      <c r="A689" s="33"/>
      <c r="B689" s="12"/>
      <c r="C689" s="12">
        <v>633004</v>
      </c>
      <c r="D689" s="12">
        <v>41</v>
      </c>
      <c r="E689" s="57" t="s">
        <v>143</v>
      </c>
      <c r="F689" s="96">
        <v>200</v>
      </c>
      <c r="G689" s="95"/>
      <c r="H689" s="34"/>
      <c r="I689" s="113">
        <v>125</v>
      </c>
      <c r="J689" s="96">
        <f t="shared" si="134"/>
        <v>75</v>
      </c>
    </row>
    <row r="690" spans="1:10" ht="15.75" x14ac:dyDescent="0.25">
      <c r="A690" s="33"/>
      <c r="B690" s="12"/>
      <c r="C690" s="12">
        <v>633006</v>
      </c>
      <c r="D690" s="12">
        <v>41</v>
      </c>
      <c r="E690" s="57" t="s">
        <v>179</v>
      </c>
      <c r="F690" s="96">
        <v>700</v>
      </c>
      <c r="G690" s="95"/>
      <c r="H690" s="34"/>
      <c r="I690" s="112"/>
      <c r="J690" s="96">
        <f t="shared" si="134"/>
        <v>700</v>
      </c>
    </row>
    <row r="691" spans="1:10" ht="15.75" x14ac:dyDescent="0.25">
      <c r="A691" s="33"/>
      <c r="B691" s="34"/>
      <c r="C691" s="12">
        <v>633009</v>
      </c>
      <c r="D691" s="12">
        <v>41</v>
      </c>
      <c r="E691" s="57" t="s">
        <v>62</v>
      </c>
      <c r="F691" s="96">
        <v>100</v>
      </c>
      <c r="G691" s="95"/>
      <c r="H691" s="34"/>
      <c r="I691" s="112"/>
      <c r="J691" s="96">
        <f t="shared" si="134"/>
        <v>100</v>
      </c>
    </row>
    <row r="692" spans="1:10" ht="15.75" x14ac:dyDescent="0.25">
      <c r="A692" s="33"/>
      <c r="B692" s="31">
        <v>636</v>
      </c>
      <c r="C692" s="31">
        <v>636001</v>
      </c>
      <c r="D692" s="31">
        <v>41</v>
      </c>
      <c r="E692" s="82" t="s">
        <v>188</v>
      </c>
      <c r="F692" s="69">
        <v>200</v>
      </c>
      <c r="G692" s="126"/>
      <c r="H692" s="120"/>
      <c r="I692" s="132"/>
      <c r="J692" s="69">
        <f>F692+G692+H692-I692</f>
        <v>200</v>
      </c>
    </row>
    <row r="693" spans="1:10" ht="15.75" x14ac:dyDescent="0.25">
      <c r="A693" s="33"/>
      <c r="B693" s="31">
        <v>637</v>
      </c>
      <c r="C693" s="31"/>
      <c r="D693" s="31">
        <v>41</v>
      </c>
      <c r="E693" s="81" t="s">
        <v>102</v>
      </c>
      <c r="F693" s="69">
        <f t="shared" ref="F693:J693" si="160">SUM(F694:F695)</f>
        <v>5050</v>
      </c>
      <c r="G693" s="126">
        <f t="shared" si="160"/>
        <v>0</v>
      </c>
      <c r="H693" s="120">
        <f t="shared" si="160"/>
        <v>461.3</v>
      </c>
      <c r="I693" s="132">
        <f t="shared" si="160"/>
        <v>0</v>
      </c>
      <c r="J693" s="69">
        <f t="shared" si="160"/>
        <v>5511.3</v>
      </c>
    </row>
    <row r="694" spans="1:10" ht="15.75" x14ac:dyDescent="0.25">
      <c r="A694" s="33"/>
      <c r="B694" s="31"/>
      <c r="C694" s="12">
        <v>637004</v>
      </c>
      <c r="D694" s="12">
        <v>41</v>
      </c>
      <c r="E694" s="57" t="s">
        <v>189</v>
      </c>
      <c r="F694" s="96">
        <v>1050</v>
      </c>
      <c r="G694" s="95"/>
      <c r="H694" s="34"/>
      <c r="I694" s="112"/>
      <c r="J694" s="96">
        <f t="shared" ref="J694:J761" si="161">F694+G694+H694-I694</f>
        <v>1050</v>
      </c>
    </row>
    <row r="695" spans="1:10" ht="15.75" x14ac:dyDescent="0.25">
      <c r="A695" s="33"/>
      <c r="B695" s="31"/>
      <c r="C695" s="12">
        <v>637027</v>
      </c>
      <c r="D695" s="12">
        <v>41</v>
      </c>
      <c r="E695" s="73" t="s">
        <v>89</v>
      </c>
      <c r="F695" s="96">
        <v>4000</v>
      </c>
      <c r="G695" s="95"/>
      <c r="H695" s="93">
        <v>461.3</v>
      </c>
      <c r="I695" s="112"/>
      <c r="J695" s="96">
        <f t="shared" si="161"/>
        <v>4461.3</v>
      </c>
    </row>
    <row r="696" spans="1:10" ht="15.75" x14ac:dyDescent="0.25">
      <c r="A696" s="33"/>
      <c r="B696" s="31">
        <v>630</v>
      </c>
      <c r="C696" s="12"/>
      <c r="D696" s="31">
        <v>41</v>
      </c>
      <c r="E696" s="82" t="s">
        <v>125</v>
      </c>
      <c r="F696" s="69">
        <f t="shared" ref="F696:J696" si="162">F697</f>
        <v>3200</v>
      </c>
      <c r="G696" s="126">
        <f t="shared" si="162"/>
        <v>-231.1</v>
      </c>
      <c r="H696" s="120">
        <f t="shared" si="162"/>
        <v>0</v>
      </c>
      <c r="I696" s="132">
        <f t="shared" si="162"/>
        <v>661.3</v>
      </c>
      <c r="J696" s="69">
        <f t="shared" si="162"/>
        <v>2307.6</v>
      </c>
    </row>
    <row r="697" spans="1:10" ht="15.75" x14ac:dyDescent="0.25">
      <c r="A697" s="33"/>
      <c r="B697" s="31">
        <v>637</v>
      </c>
      <c r="C697" s="12"/>
      <c r="D697" s="31">
        <v>41</v>
      </c>
      <c r="E697" s="81" t="s">
        <v>190</v>
      </c>
      <c r="F697" s="69">
        <f t="shared" ref="F697:J697" si="163">SUM(F698:F700)</f>
        <v>3200</v>
      </c>
      <c r="G697" s="126">
        <f t="shared" si="163"/>
        <v>-231.1</v>
      </c>
      <c r="H697" s="120">
        <f t="shared" si="163"/>
        <v>0</v>
      </c>
      <c r="I697" s="132">
        <f t="shared" si="163"/>
        <v>661.3</v>
      </c>
      <c r="J697" s="69">
        <f t="shared" si="163"/>
        <v>2307.6</v>
      </c>
    </row>
    <row r="698" spans="1:10" ht="15.75" x14ac:dyDescent="0.25">
      <c r="A698" s="33"/>
      <c r="B698" s="31"/>
      <c r="C698" s="12">
        <v>632001</v>
      </c>
      <c r="D698" s="12">
        <v>41</v>
      </c>
      <c r="E698" s="57" t="s">
        <v>51</v>
      </c>
      <c r="F698" s="96">
        <v>200</v>
      </c>
      <c r="G698" s="95"/>
      <c r="H698" s="34"/>
      <c r="I698" s="113">
        <v>200</v>
      </c>
      <c r="J698" s="96">
        <f t="shared" si="161"/>
        <v>0</v>
      </c>
    </row>
    <row r="699" spans="1:10" ht="15.75" x14ac:dyDescent="0.25">
      <c r="A699" s="33"/>
      <c r="B699" s="34"/>
      <c r="C699" s="12">
        <v>637005</v>
      </c>
      <c r="D699" s="12">
        <v>41</v>
      </c>
      <c r="E699" s="57" t="s">
        <v>149</v>
      </c>
      <c r="F699" s="96">
        <v>2000</v>
      </c>
      <c r="G699" s="95"/>
      <c r="H699" s="34"/>
      <c r="I699" s="113">
        <v>461.3</v>
      </c>
      <c r="J699" s="96">
        <f t="shared" si="161"/>
        <v>1538.7</v>
      </c>
    </row>
    <row r="700" spans="1:10" ht="15.75" x14ac:dyDescent="0.25">
      <c r="A700" s="33"/>
      <c r="B700" s="34"/>
      <c r="C700" s="12">
        <v>637011</v>
      </c>
      <c r="D700" s="12">
        <v>41</v>
      </c>
      <c r="E700" s="57" t="s">
        <v>191</v>
      </c>
      <c r="F700" s="96">
        <v>1000</v>
      </c>
      <c r="G700" s="122">
        <v>-231.1</v>
      </c>
      <c r="H700" s="34"/>
      <c r="I700" s="113"/>
      <c r="J700" s="96">
        <f t="shared" si="161"/>
        <v>768.9</v>
      </c>
    </row>
    <row r="701" spans="1:10" ht="15.75" x14ac:dyDescent="0.25">
      <c r="A701" s="36" t="s">
        <v>192</v>
      </c>
      <c r="B701" s="37">
        <v>640</v>
      </c>
      <c r="C701" s="51"/>
      <c r="D701" s="17" t="s">
        <v>22</v>
      </c>
      <c r="E701" s="74" t="s">
        <v>193</v>
      </c>
      <c r="F701" s="100">
        <f t="shared" ref="F701:J701" si="164">F702</f>
        <v>8000</v>
      </c>
      <c r="G701" s="135">
        <f t="shared" si="164"/>
        <v>0</v>
      </c>
      <c r="H701" s="134">
        <f t="shared" si="164"/>
        <v>0</v>
      </c>
      <c r="I701" s="136">
        <f t="shared" si="164"/>
        <v>0</v>
      </c>
      <c r="J701" s="100">
        <f t="shared" si="164"/>
        <v>8000</v>
      </c>
    </row>
    <row r="702" spans="1:10" ht="15.75" x14ac:dyDescent="0.25">
      <c r="A702" s="33"/>
      <c r="B702" s="31">
        <v>642</v>
      </c>
      <c r="C702" s="52"/>
      <c r="D702" s="31" t="s">
        <v>22</v>
      </c>
      <c r="E702" s="82" t="s">
        <v>93</v>
      </c>
      <c r="F702" s="69">
        <f t="shared" ref="F702:J702" si="165">SUM(F703)</f>
        <v>8000</v>
      </c>
      <c r="G702" s="126">
        <f t="shared" si="165"/>
        <v>0</v>
      </c>
      <c r="H702" s="120">
        <f t="shared" si="165"/>
        <v>0</v>
      </c>
      <c r="I702" s="132">
        <f t="shared" si="165"/>
        <v>0</v>
      </c>
      <c r="J702" s="69">
        <f t="shared" si="165"/>
        <v>8000</v>
      </c>
    </row>
    <row r="703" spans="1:10" ht="15.75" x14ac:dyDescent="0.25">
      <c r="A703" s="33"/>
      <c r="B703" s="34"/>
      <c r="C703" s="12">
        <v>642014</v>
      </c>
      <c r="D703" s="12" t="s">
        <v>22</v>
      </c>
      <c r="E703" s="57" t="s">
        <v>194</v>
      </c>
      <c r="F703" s="98">
        <v>8000</v>
      </c>
      <c r="G703" s="95"/>
      <c r="H703" s="34"/>
      <c r="I703" s="112"/>
      <c r="J703" s="98">
        <f t="shared" si="161"/>
        <v>8000</v>
      </c>
    </row>
    <row r="704" spans="1:10" ht="31.5" x14ac:dyDescent="0.25">
      <c r="A704" s="36" t="s">
        <v>195</v>
      </c>
      <c r="B704" s="37" t="s">
        <v>249</v>
      </c>
      <c r="C704" s="51"/>
      <c r="D704" s="42" t="s">
        <v>356</v>
      </c>
      <c r="E704" s="83" t="s">
        <v>357</v>
      </c>
      <c r="F704" s="100">
        <f>F717+F713+F705</f>
        <v>3000</v>
      </c>
      <c r="G704" s="135">
        <f>G717+G713+G705</f>
        <v>121574.5</v>
      </c>
      <c r="H704" s="134">
        <f>H717+H713+H705</f>
        <v>21382</v>
      </c>
      <c r="I704" s="136">
        <f>I717+I713+I705</f>
        <v>0</v>
      </c>
      <c r="J704" s="100">
        <f>J717+J713+J705</f>
        <v>145956.5</v>
      </c>
    </row>
    <row r="705" spans="1:10" ht="15.75" x14ac:dyDescent="0.25">
      <c r="A705" s="50"/>
      <c r="B705" s="199" t="s">
        <v>358</v>
      </c>
      <c r="C705" s="52"/>
      <c r="D705" s="24">
        <v>111</v>
      </c>
      <c r="E705" s="78" t="s">
        <v>37</v>
      </c>
      <c r="F705" s="197">
        <f>SUM(F706:F712)</f>
        <v>0</v>
      </c>
      <c r="G705" s="124">
        <f>SUM(G706:G712)</f>
        <v>981.9799999999999</v>
      </c>
      <c r="H705" s="94">
        <f>SUM(H706:H712)</f>
        <v>0</v>
      </c>
      <c r="I705" s="131">
        <f>SUM(I706:I712)</f>
        <v>0</v>
      </c>
      <c r="J705" s="197">
        <f>SUM(J706:J712)</f>
        <v>981.9799999999999</v>
      </c>
    </row>
    <row r="706" spans="1:10" ht="15.75" x14ac:dyDescent="0.25">
      <c r="A706" s="50"/>
      <c r="B706" s="12">
        <v>621</v>
      </c>
      <c r="C706" s="31"/>
      <c r="D706" s="12">
        <v>111</v>
      </c>
      <c r="E706" s="57" t="s">
        <v>38</v>
      </c>
      <c r="F706" s="68"/>
      <c r="G706" s="117">
        <v>301.69</v>
      </c>
      <c r="H706" s="117"/>
      <c r="I706" s="131"/>
      <c r="J706" s="96">
        <f t="shared" si="161"/>
        <v>301.69</v>
      </c>
    </row>
    <row r="707" spans="1:10" ht="15.75" x14ac:dyDescent="0.25">
      <c r="A707" s="50"/>
      <c r="B707" s="12">
        <v>625</v>
      </c>
      <c r="C707" s="12">
        <v>625001</v>
      </c>
      <c r="D707" s="12">
        <v>111</v>
      </c>
      <c r="E707" s="57" t="s">
        <v>40</v>
      </c>
      <c r="F707" s="68"/>
      <c r="G707" s="117"/>
      <c r="H707" s="117"/>
      <c r="I707" s="131"/>
      <c r="J707" s="96">
        <f t="shared" si="161"/>
        <v>0</v>
      </c>
    </row>
    <row r="708" spans="1:10" ht="15.75" x14ac:dyDescent="0.25">
      <c r="A708" s="50"/>
      <c r="B708" s="12">
        <v>625</v>
      </c>
      <c r="C708" s="12">
        <v>625002</v>
      </c>
      <c r="D708" s="12">
        <v>111</v>
      </c>
      <c r="E708" s="57" t="s">
        <v>41</v>
      </c>
      <c r="F708" s="68"/>
      <c r="G708" s="117">
        <v>422.37</v>
      </c>
      <c r="H708" s="117"/>
      <c r="I708" s="131"/>
      <c r="J708" s="96">
        <f t="shared" si="161"/>
        <v>422.37</v>
      </c>
    </row>
    <row r="709" spans="1:10" ht="15.75" x14ac:dyDescent="0.25">
      <c r="A709" s="50"/>
      <c r="B709" s="12">
        <v>625</v>
      </c>
      <c r="C709" s="12">
        <v>625003</v>
      </c>
      <c r="D709" s="12">
        <v>111</v>
      </c>
      <c r="E709" s="57" t="s">
        <v>42</v>
      </c>
      <c r="F709" s="68"/>
      <c r="G709" s="117">
        <v>24.13</v>
      </c>
      <c r="H709" s="117"/>
      <c r="I709" s="131"/>
      <c r="J709" s="96">
        <f t="shared" si="161"/>
        <v>24.13</v>
      </c>
    </row>
    <row r="710" spans="1:10" ht="15.75" x14ac:dyDescent="0.25">
      <c r="A710" s="50"/>
      <c r="B710" s="12">
        <v>625</v>
      </c>
      <c r="C710" s="12">
        <v>625004</v>
      </c>
      <c r="D710" s="12">
        <v>111</v>
      </c>
      <c r="E710" s="57" t="s">
        <v>43</v>
      </c>
      <c r="F710" s="68"/>
      <c r="G710" s="117">
        <v>90.5</v>
      </c>
      <c r="H710" s="117"/>
      <c r="I710" s="131"/>
      <c r="J710" s="96">
        <f t="shared" si="161"/>
        <v>90.5</v>
      </c>
    </row>
    <row r="711" spans="1:10" ht="15.75" x14ac:dyDescent="0.25">
      <c r="A711" s="50"/>
      <c r="B711" s="12">
        <v>625</v>
      </c>
      <c r="C711" s="12">
        <v>625005</v>
      </c>
      <c r="D711" s="12">
        <v>111</v>
      </c>
      <c r="E711" s="57" t="s">
        <v>44</v>
      </c>
      <c r="F711" s="68"/>
      <c r="G711" s="117"/>
      <c r="H711" s="117"/>
      <c r="I711" s="131"/>
      <c r="J711" s="96">
        <f t="shared" si="161"/>
        <v>0</v>
      </c>
    </row>
    <row r="712" spans="1:10" ht="15.75" x14ac:dyDescent="0.25">
      <c r="A712" s="50"/>
      <c r="B712" s="12">
        <v>625</v>
      </c>
      <c r="C712" s="12">
        <v>625007</v>
      </c>
      <c r="D712" s="12">
        <v>111</v>
      </c>
      <c r="E712" s="57" t="s">
        <v>45</v>
      </c>
      <c r="F712" s="68"/>
      <c r="G712" s="117">
        <v>143.29</v>
      </c>
      <c r="H712" s="117"/>
      <c r="I712" s="131"/>
      <c r="J712" s="96">
        <f t="shared" si="161"/>
        <v>143.29</v>
      </c>
    </row>
    <row r="713" spans="1:10" ht="15.75" x14ac:dyDescent="0.25">
      <c r="A713" s="50"/>
      <c r="B713" s="199" t="s">
        <v>352</v>
      </c>
      <c r="C713" s="52"/>
      <c r="D713" s="31">
        <v>111</v>
      </c>
      <c r="E713" s="82" t="s">
        <v>125</v>
      </c>
      <c r="F713" s="68">
        <f>F714</f>
        <v>0</v>
      </c>
      <c r="G713" s="124">
        <f>G714</f>
        <v>6017.02</v>
      </c>
      <c r="H713" s="94">
        <f>H714</f>
        <v>0</v>
      </c>
      <c r="I713" s="131">
        <f>I714</f>
        <v>0</v>
      </c>
      <c r="J713" s="68">
        <f>J714</f>
        <v>6017.02</v>
      </c>
    </row>
    <row r="714" spans="1:10" ht="15.75" x14ac:dyDescent="0.25">
      <c r="A714" s="50"/>
      <c r="B714" s="199" t="s">
        <v>353</v>
      </c>
      <c r="C714" s="52"/>
      <c r="D714" s="31">
        <v>111</v>
      </c>
      <c r="E714" s="82" t="s">
        <v>354</v>
      </c>
      <c r="F714" s="197">
        <f>F715+F716</f>
        <v>0</v>
      </c>
      <c r="G714" s="124">
        <f>G715+G716</f>
        <v>6017.02</v>
      </c>
      <c r="H714" s="94">
        <f>H715+H716</f>
        <v>0</v>
      </c>
      <c r="I714" s="131">
        <f>I715+I716</f>
        <v>0</v>
      </c>
      <c r="J714" s="197">
        <f>J715+J716</f>
        <v>6017.02</v>
      </c>
    </row>
    <row r="715" spans="1:10" ht="15.75" x14ac:dyDescent="0.25">
      <c r="A715" s="50"/>
      <c r="B715" s="199"/>
      <c r="C715" s="12">
        <v>637004</v>
      </c>
      <c r="D715" s="12">
        <v>111</v>
      </c>
      <c r="E715" s="73" t="s">
        <v>355</v>
      </c>
      <c r="F715" s="67"/>
      <c r="G715" s="117">
        <v>3000</v>
      </c>
      <c r="H715" s="117"/>
      <c r="I715" s="133"/>
      <c r="J715" s="96">
        <f t="shared" si="161"/>
        <v>3000</v>
      </c>
    </row>
    <row r="716" spans="1:10" ht="15.75" x14ac:dyDescent="0.25">
      <c r="A716" s="50"/>
      <c r="B716" s="199"/>
      <c r="C716" s="12">
        <v>637027</v>
      </c>
      <c r="D716" s="12">
        <v>111</v>
      </c>
      <c r="E716" s="73" t="s">
        <v>89</v>
      </c>
      <c r="F716" s="67"/>
      <c r="G716" s="117">
        <v>3017.02</v>
      </c>
      <c r="H716" s="117"/>
      <c r="I716" s="133"/>
      <c r="J716" s="96">
        <f t="shared" si="161"/>
        <v>3017.02</v>
      </c>
    </row>
    <row r="717" spans="1:10" ht="15.75" x14ac:dyDescent="0.25">
      <c r="A717" s="33"/>
      <c r="B717" s="31">
        <v>642</v>
      </c>
      <c r="C717" s="52"/>
      <c r="D717" s="31" t="s">
        <v>313</v>
      </c>
      <c r="E717" s="82" t="s">
        <v>93</v>
      </c>
      <c r="F717" s="69">
        <f>SUM(F720+F719+F718)</f>
        <v>3000</v>
      </c>
      <c r="G717" s="126">
        <f t="shared" ref="G717:J717" si="166">SUM(G720+G719+G718)</f>
        <v>114575.5</v>
      </c>
      <c r="H717" s="120">
        <f t="shared" si="166"/>
        <v>21382</v>
      </c>
      <c r="I717" s="132">
        <f t="shared" si="166"/>
        <v>0</v>
      </c>
      <c r="J717" s="69">
        <f t="shared" si="166"/>
        <v>138957.5</v>
      </c>
    </row>
    <row r="718" spans="1:10" ht="15.75" x14ac:dyDescent="0.25">
      <c r="A718" s="33"/>
      <c r="B718" s="31"/>
      <c r="C718" s="12">
        <v>642001</v>
      </c>
      <c r="D718" s="12" t="s">
        <v>310</v>
      </c>
      <c r="E718" s="73" t="s">
        <v>312</v>
      </c>
      <c r="F718" s="191"/>
      <c r="G718" s="122">
        <v>19642.5</v>
      </c>
      <c r="H718" s="93">
        <v>4500</v>
      </c>
      <c r="I718" s="132"/>
      <c r="J718" s="191">
        <f t="shared" si="161"/>
        <v>24142.5</v>
      </c>
    </row>
    <row r="719" spans="1:10" ht="15.75" x14ac:dyDescent="0.25">
      <c r="A719" s="33"/>
      <c r="B719" s="31"/>
      <c r="C719" s="12">
        <v>642014</v>
      </c>
      <c r="D719" s="12" t="s">
        <v>310</v>
      </c>
      <c r="E719" s="73" t="s">
        <v>194</v>
      </c>
      <c r="F719" s="191"/>
      <c r="G719" s="122">
        <v>94933</v>
      </c>
      <c r="H719" s="93">
        <v>16882</v>
      </c>
      <c r="I719" s="132"/>
      <c r="J719" s="191">
        <f t="shared" si="161"/>
        <v>111815</v>
      </c>
    </row>
    <row r="720" spans="1:10" ht="15.75" x14ac:dyDescent="0.25">
      <c r="A720" s="33"/>
      <c r="B720" s="34"/>
      <c r="C720" s="12">
        <v>642026</v>
      </c>
      <c r="D720" s="12">
        <v>41</v>
      </c>
      <c r="E720" s="73" t="s">
        <v>196</v>
      </c>
      <c r="F720" s="96">
        <v>3000</v>
      </c>
      <c r="G720" s="95"/>
      <c r="H720" s="34"/>
      <c r="I720" s="112"/>
      <c r="J720" s="96">
        <f t="shared" si="161"/>
        <v>3000</v>
      </c>
    </row>
    <row r="721" spans="1:12" ht="15.75" x14ac:dyDescent="0.25">
      <c r="A721" s="33"/>
      <c r="B721" s="34"/>
      <c r="C721" s="12"/>
      <c r="D721" s="12"/>
      <c r="E721" s="73"/>
      <c r="F721" s="102"/>
      <c r="G721" s="95"/>
      <c r="H721" s="34"/>
      <c r="I721" s="112"/>
      <c r="J721" s="96"/>
    </row>
    <row r="722" spans="1:12" ht="47.25" x14ac:dyDescent="0.25">
      <c r="A722" s="179"/>
      <c r="B722" s="19"/>
      <c r="C722" s="19"/>
      <c r="D722" s="144" t="s">
        <v>347</v>
      </c>
      <c r="E722" s="76" t="s">
        <v>197</v>
      </c>
      <c r="F722" s="163">
        <f>F733+F725+F736+F743+F723+F758+F746</f>
        <v>345027</v>
      </c>
      <c r="G722" s="160">
        <f>G733+G725+G736+G743+G723+G758+G746</f>
        <v>137822.71</v>
      </c>
      <c r="H722" s="145">
        <f>H733+H725+H736+H743+H723+H758+H746</f>
        <v>0</v>
      </c>
      <c r="I722" s="176">
        <f>I733+I725+I736+I743+I723+I758+I746</f>
        <v>0</v>
      </c>
      <c r="J722" s="163">
        <f>J733+J725+J736+J743+J723+J758+J746</f>
        <v>482849.71000000008</v>
      </c>
      <c r="L722" s="114"/>
    </row>
    <row r="723" spans="1:12" ht="15.75" x14ac:dyDescent="0.25">
      <c r="A723" s="180" t="s">
        <v>30</v>
      </c>
      <c r="B723" s="53">
        <v>713</v>
      </c>
      <c r="C723" s="53"/>
      <c r="D723" s="53">
        <v>46</v>
      </c>
      <c r="E723" s="89" t="s">
        <v>198</v>
      </c>
      <c r="F723" s="129">
        <f>F724</f>
        <v>5500</v>
      </c>
      <c r="G723" s="123">
        <f t="shared" ref="G723:J723" si="167">G724</f>
        <v>-4940.88</v>
      </c>
      <c r="H723" s="119">
        <f t="shared" si="167"/>
        <v>0</v>
      </c>
      <c r="I723" s="130">
        <f t="shared" si="167"/>
        <v>0</v>
      </c>
      <c r="J723" s="129">
        <f t="shared" si="167"/>
        <v>559.11999999999989</v>
      </c>
    </row>
    <row r="724" spans="1:12" ht="15.75" x14ac:dyDescent="0.25">
      <c r="A724" s="181"/>
      <c r="B724" s="21"/>
      <c r="C724" s="21">
        <v>713004</v>
      </c>
      <c r="D724" s="22">
        <v>46</v>
      </c>
      <c r="E724" s="75" t="s">
        <v>228</v>
      </c>
      <c r="F724" s="128">
        <v>5500</v>
      </c>
      <c r="G724" s="125">
        <v>-4940.88</v>
      </c>
      <c r="H724" s="34"/>
      <c r="I724" s="113"/>
      <c r="J724" s="128">
        <f t="shared" si="161"/>
        <v>559.11999999999989</v>
      </c>
    </row>
    <row r="725" spans="1:12" ht="31.5" x14ac:dyDescent="0.25">
      <c r="A725" s="180" t="s">
        <v>104</v>
      </c>
      <c r="B725" s="54"/>
      <c r="C725" s="54"/>
      <c r="D725" s="55" t="s">
        <v>303</v>
      </c>
      <c r="E725" s="89" t="s">
        <v>199</v>
      </c>
      <c r="F725" s="129">
        <f>F728+F726</f>
        <v>171300</v>
      </c>
      <c r="G725" s="123">
        <f t="shared" ref="G725:J725" si="168">G728+G726</f>
        <v>-41730.400000000001</v>
      </c>
      <c r="H725" s="119">
        <f t="shared" si="168"/>
        <v>0</v>
      </c>
      <c r="I725" s="130">
        <f t="shared" si="168"/>
        <v>0</v>
      </c>
      <c r="J725" s="129">
        <f t="shared" si="168"/>
        <v>129569.60000000001</v>
      </c>
    </row>
    <row r="726" spans="1:12" ht="15.75" x14ac:dyDescent="0.25">
      <c r="A726" s="50"/>
      <c r="B726" s="23">
        <v>713</v>
      </c>
      <c r="C726" s="21"/>
      <c r="D726" s="24">
        <v>41</v>
      </c>
      <c r="E726" s="85" t="s">
        <v>198</v>
      </c>
      <c r="F726" s="68">
        <f>F727</f>
        <v>0</v>
      </c>
      <c r="G726" s="124">
        <f t="shared" ref="G726:I726" si="169">G727</f>
        <v>6003.6</v>
      </c>
      <c r="H726" s="94">
        <f t="shared" si="169"/>
        <v>0</v>
      </c>
      <c r="I726" s="131">
        <f t="shared" si="169"/>
        <v>0</v>
      </c>
      <c r="J726" s="68">
        <f>J727</f>
        <v>6003.6</v>
      </c>
    </row>
    <row r="727" spans="1:12" ht="15.75" x14ac:dyDescent="0.25">
      <c r="A727" s="50"/>
      <c r="B727" s="21"/>
      <c r="C727" s="21">
        <v>713004</v>
      </c>
      <c r="D727" s="22">
        <v>41</v>
      </c>
      <c r="E727" s="75" t="s">
        <v>300</v>
      </c>
      <c r="F727" s="68"/>
      <c r="G727" s="125">
        <v>6003.6</v>
      </c>
      <c r="H727" s="117"/>
      <c r="I727" s="133"/>
      <c r="J727" s="67">
        <f>F727+G727+H727-I727</f>
        <v>6003.6</v>
      </c>
    </row>
    <row r="728" spans="1:12" ht="15.75" x14ac:dyDescent="0.25">
      <c r="A728" s="33"/>
      <c r="B728" s="31">
        <v>717</v>
      </c>
      <c r="C728" s="21"/>
      <c r="D728" s="32" t="s">
        <v>257</v>
      </c>
      <c r="E728" s="81" t="s">
        <v>200</v>
      </c>
      <c r="F728" s="68">
        <f>F729+F732+F731+F730</f>
        <v>171300</v>
      </c>
      <c r="G728" s="124">
        <f t="shared" ref="G728:J728" si="170">G729+G732+G731+G730</f>
        <v>-47734</v>
      </c>
      <c r="H728" s="94">
        <f t="shared" si="170"/>
        <v>0</v>
      </c>
      <c r="I728" s="131">
        <f t="shared" si="170"/>
        <v>0</v>
      </c>
      <c r="J728" s="68">
        <f t="shared" si="170"/>
        <v>123566</v>
      </c>
    </row>
    <row r="729" spans="1:12" ht="15.75" x14ac:dyDescent="0.25">
      <c r="A729" s="33"/>
      <c r="B729" s="12"/>
      <c r="C729" s="12">
        <v>717002</v>
      </c>
      <c r="D729" s="12" t="s">
        <v>24</v>
      </c>
      <c r="E729" s="57" t="s">
        <v>263</v>
      </c>
      <c r="F729" s="99">
        <v>30000</v>
      </c>
      <c r="G729" s="122">
        <v>-30000</v>
      </c>
      <c r="H729" s="34"/>
      <c r="I729" s="113"/>
      <c r="J729" s="99">
        <f t="shared" si="161"/>
        <v>0</v>
      </c>
    </row>
    <row r="730" spans="1:12" ht="15.75" x14ac:dyDescent="0.25">
      <c r="A730" s="33"/>
      <c r="B730" s="12"/>
      <c r="C730" s="12">
        <v>717002</v>
      </c>
      <c r="D730" s="12">
        <v>46</v>
      </c>
      <c r="E730" s="57" t="s">
        <v>262</v>
      </c>
      <c r="F730" s="128">
        <v>115000</v>
      </c>
      <c r="G730" s="122">
        <v>3266</v>
      </c>
      <c r="H730" s="93"/>
      <c r="I730" s="112"/>
      <c r="J730" s="128">
        <f t="shared" si="161"/>
        <v>118266</v>
      </c>
    </row>
    <row r="731" spans="1:12" ht="15.75" x14ac:dyDescent="0.25">
      <c r="A731" s="33"/>
      <c r="B731" s="12"/>
      <c r="C731" s="12">
        <v>717002</v>
      </c>
      <c r="D731" s="12">
        <v>46</v>
      </c>
      <c r="E731" s="57" t="s">
        <v>218</v>
      </c>
      <c r="F731" s="128">
        <v>5300</v>
      </c>
      <c r="G731" s="95"/>
      <c r="H731" s="34"/>
      <c r="I731" s="112"/>
      <c r="J731" s="128">
        <f t="shared" si="161"/>
        <v>5300</v>
      </c>
    </row>
    <row r="732" spans="1:12" ht="15.75" x14ac:dyDescent="0.25">
      <c r="A732" s="33"/>
      <c r="B732" s="12"/>
      <c r="C732" s="12">
        <v>717002</v>
      </c>
      <c r="D732" s="12">
        <v>46</v>
      </c>
      <c r="E732" s="73" t="s">
        <v>236</v>
      </c>
      <c r="F732" s="128">
        <v>21000</v>
      </c>
      <c r="G732" s="122">
        <v>-21000</v>
      </c>
      <c r="H732" s="34"/>
      <c r="I732" s="113"/>
      <c r="J732" s="128">
        <f t="shared" si="161"/>
        <v>0</v>
      </c>
    </row>
    <row r="733" spans="1:12" ht="15.75" x14ac:dyDescent="0.25">
      <c r="A733" s="180" t="s">
        <v>201</v>
      </c>
      <c r="B733" s="54"/>
      <c r="C733" s="54"/>
      <c r="D733" s="53">
        <v>46</v>
      </c>
      <c r="E733" s="89" t="s">
        <v>202</v>
      </c>
      <c r="F733" s="129">
        <f t="shared" ref="F733:J733" si="171">F734</f>
        <v>5000</v>
      </c>
      <c r="G733" s="123">
        <f t="shared" si="171"/>
        <v>55647</v>
      </c>
      <c r="H733" s="119">
        <f t="shared" si="171"/>
        <v>0</v>
      </c>
      <c r="I733" s="130">
        <f t="shared" si="171"/>
        <v>0</v>
      </c>
      <c r="J733" s="129">
        <f t="shared" si="171"/>
        <v>60647</v>
      </c>
    </row>
    <row r="734" spans="1:12" ht="15.75" x14ac:dyDescent="0.25">
      <c r="A734" s="33"/>
      <c r="B734" s="31">
        <v>716</v>
      </c>
      <c r="C734" s="21"/>
      <c r="D734" s="31">
        <v>46</v>
      </c>
      <c r="E734" s="81" t="s">
        <v>203</v>
      </c>
      <c r="F734" s="68">
        <f>SUM(F735:F735)</f>
        <v>5000</v>
      </c>
      <c r="G734" s="124">
        <f t="shared" ref="G734:J734" si="172">SUM(G735:G735)</f>
        <v>55647</v>
      </c>
      <c r="H734" s="94">
        <f t="shared" si="172"/>
        <v>0</v>
      </c>
      <c r="I734" s="131">
        <f t="shared" si="172"/>
        <v>0</v>
      </c>
      <c r="J734" s="68">
        <f t="shared" si="172"/>
        <v>60647</v>
      </c>
    </row>
    <row r="735" spans="1:12" ht="171.6" customHeight="1" x14ac:dyDescent="0.25">
      <c r="A735" s="33"/>
      <c r="B735" s="31"/>
      <c r="C735" s="21"/>
      <c r="D735" s="12">
        <v>46</v>
      </c>
      <c r="E735" s="73" t="s">
        <v>369</v>
      </c>
      <c r="F735" s="128">
        <v>5000</v>
      </c>
      <c r="G735" s="125">
        <v>55647</v>
      </c>
      <c r="H735" s="117"/>
      <c r="I735" s="133"/>
      <c r="J735" s="128">
        <f t="shared" si="161"/>
        <v>60647</v>
      </c>
    </row>
    <row r="736" spans="1:12" ht="15.75" x14ac:dyDescent="0.25">
      <c r="A736" s="180" t="s">
        <v>115</v>
      </c>
      <c r="B736" s="54"/>
      <c r="C736" s="54"/>
      <c r="D736" s="53" t="s">
        <v>246</v>
      </c>
      <c r="E736" s="89" t="s">
        <v>247</v>
      </c>
      <c r="F736" s="129">
        <f>F739+F737</f>
        <v>135200</v>
      </c>
      <c r="G736" s="123">
        <f t="shared" ref="G736:J736" si="173">G739+G737</f>
        <v>13676.199999999999</v>
      </c>
      <c r="H736" s="119">
        <f t="shared" si="173"/>
        <v>0</v>
      </c>
      <c r="I736" s="130">
        <f t="shared" si="173"/>
        <v>0</v>
      </c>
      <c r="J736" s="129">
        <f t="shared" si="173"/>
        <v>148876.20000000001</v>
      </c>
    </row>
    <row r="737" spans="1:10" ht="15.75" x14ac:dyDescent="0.25">
      <c r="A737" s="182"/>
      <c r="B737" s="31">
        <v>714</v>
      </c>
      <c r="C737" s="31"/>
      <c r="D737" s="31">
        <v>46</v>
      </c>
      <c r="E737" s="81" t="s">
        <v>229</v>
      </c>
      <c r="F737" s="69">
        <f t="shared" ref="F737:J737" si="174">F738</f>
        <v>9000</v>
      </c>
      <c r="G737" s="126">
        <f t="shared" si="174"/>
        <v>-3911.33</v>
      </c>
      <c r="H737" s="120">
        <f t="shared" si="174"/>
        <v>0</v>
      </c>
      <c r="I737" s="132">
        <f t="shared" si="174"/>
        <v>0</v>
      </c>
      <c r="J737" s="69">
        <f t="shared" si="174"/>
        <v>5088.67</v>
      </c>
    </row>
    <row r="738" spans="1:10" ht="15.75" x14ac:dyDescent="0.25">
      <c r="A738" s="182"/>
      <c r="B738" s="12"/>
      <c r="C738" s="12">
        <v>714007</v>
      </c>
      <c r="D738" s="12">
        <v>46</v>
      </c>
      <c r="E738" s="57" t="s">
        <v>230</v>
      </c>
      <c r="F738" s="128">
        <v>9000</v>
      </c>
      <c r="G738" s="125">
        <v>-3911.33</v>
      </c>
      <c r="H738" s="34"/>
      <c r="I738" s="113"/>
      <c r="J738" s="128">
        <f t="shared" si="161"/>
        <v>5088.67</v>
      </c>
    </row>
    <row r="739" spans="1:10" ht="15.75" x14ac:dyDescent="0.25">
      <c r="A739" s="50"/>
      <c r="B739" s="23">
        <v>717</v>
      </c>
      <c r="C739" s="21"/>
      <c r="D739" s="23" t="s">
        <v>246</v>
      </c>
      <c r="E739" s="81" t="s">
        <v>200</v>
      </c>
      <c r="F739" s="68">
        <f>F741+F742+F740</f>
        <v>126200</v>
      </c>
      <c r="G739" s="124">
        <f t="shared" ref="G739:J739" si="175">G741+G742+G740</f>
        <v>17587.53</v>
      </c>
      <c r="H739" s="94">
        <f t="shared" si="175"/>
        <v>0</v>
      </c>
      <c r="I739" s="131">
        <f t="shared" si="175"/>
        <v>0</v>
      </c>
      <c r="J739" s="68">
        <f t="shared" si="175"/>
        <v>143787.53</v>
      </c>
    </row>
    <row r="740" spans="1:10" ht="15.75" x14ac:dyDescent="0.25">
      <c r="A740" s="50"/>
      <c r="B740" s="23"/>
      <c r="C740" s="21">
        <v>717001</v>
      </c>
      <c r="D740" s="21">
        <v>46</v>
      </c>
      <c r="E740" s="57" t="s">
        <v>269</v>
      </c>
      <c r="F740" s="128"/>
      <c r="G740" s="125">
        <v>12000</v>
      </c>
      <c r="H740" s="117"/>
      <c r="I740" s="133"/>
      <c r="J740" s="128">
        <f t="shared" si="161"/>
        <v>12000</v>
      </c>
    </row>
    <row r="741" spans="1:10" ht="15.75" x14ac:dyDescent="0.25">
      <c r="A741" s="33"/>
      <c r="B741" s="31"/>
      <c r="C741" s="21">
        <v>717002</v>
      </c>
      <c r="D741" s="12">
        <v>46</v>
      </c>
      <c r="E741" s="73" t="s">
        <v>237</v>
      </c>
      <c r="F741" s="128">
        <v>36200</v>
      </c>
      <c r="G741" s="125">
        <v>5587.53</v>
      </c>
      <c r="H741" s="117"/>
      <c r="I741" s="112"/>
      <c r="J741" s="128">
        <f t="shared" si="161"/>
        <v>41787.53</v>
      </c>
    </row>
    <row r="742" spans="1:10" ht="15.75" x14ac:dyDescent="0.25">
      <c r="A742" s="33"/>
      <c r="B742" s="31"/>
      <c r="C742" s="21">
        <v>717002</v>
      </c>
      <c r="D742" s="12" t="s">
        <v>22</v>
      </c>
      <c r="E742" s="73" t="s">
        <v>237</v>
      </c>
      <c r="F742" s="98">
        <v>90000</v>
      </c>
      <c r="G742" s="95"/>
      <c r="H742" s="34"/>
      <c r="I742" s="112"/>
      <c r="J742" s="98">
        <f t="shared" si="161"/>
        <v>90000</v>
      </c>
    </row>
    <row r="743" spans="1:10" ht="15.75" x14ac:dyDescent="0.25">
      <c r="A743" s="180" t="s">
        <v>127</v>
      </c>
      <c r="B743" s="54"/>
      <c r="C743" s="54"/>
      <c r="D743" s="53">
        <v>46</v>
      </c>
      <c r="E743" s="89" t="s">
        <v>226</v>
      </c>
      <c r="F743" s="129">
        <f>F744</f>
        <v>18000</v>
      </c>
      <c r="G743" s="123">
        <f t="shared" ref="G743:J744" si="176">G744</f>
        <v>-18000</v>
      </c>
      <c r="H743" s="119">
        <f t="shared" si="176"/>
        <v>0</v>
      </c>
      <c r="I743" s="130">
        <f t="shared" si="176"/>
        <v>0</v>
      </c>
      <c r="J743" s="129">
        <f t="shared" si="176"/>
        <v>0</v>
      </c>
    </row>
    <row r="744" spans="1:10" ht="15.75" x14ac:dyDescent="0.25">
      <c r="A744" s="33"/>
      <c r="B744" s="31">
        <v>717</v>
      </c>
      <c r="C744" s="21"/>
      <c r="D744" s="31">
        <v>46</v>
      </c>
      <c r="E744" s="81" t="s">
        <v>200</v>
      </c>
      <c r="F744" s="67">
        <f>F745</f>
        <v>18000</v>
      </c>
      <c r="G744" s="125">
        <f t="shared" si="176"/>
        <v>-18000</v>
      </c>
      <c r="H744" s="117">
        <f t="shared" si="176"/>
        <v>0</v>
      </c>
      <c r="I744" s="133">
        <f t="shared" si="176"/>
        <v>0</v>
      </c>
      <c r="J744" s="67">
        <f t="shared" si="176"/>
        <v>0</v>
      </c>
    </row>
    <row r="745" spans="1:10" ht="15.75" x14ac:dyDescent="0.25">
      <c r="A745" s="33"/>
      <c r="B745" s="31"/>
      <c r="C745" s="21">
        <v>717001</v>
      </c>
      <c r="D745" s="12">
        <v>46</v>
      </c>
      <c r="E745" s="73" t="s">
        <v>245</v>
      </c>
      <c r="F745" s="128">
        <v>18000</v>
      </c>
      <c r="G745" s="125">
        <v>-18000</v>
      </c>
      <c r="H745" s="34"/>
      <c r="I745" s="133"/>
      <c r="J745" s="128">
        <f t="shared" si="161"/>
        <v>0</v>
      </c>
    </row>
    <row r="746" spans="1:10" ht="15.75" x14ac:dyDescent="0.25">
      <c r="A746" s="180" t="s">
        <v>134</v>
      </c>
      <c r="B746" s="54"/>
      <c r="C746" s="54"/>
      <c r="D746" s="53" t="s">
        <v>348</v>
      </c>
      <c r="E746" s="89" t="s">
        <v>135</v>
      </c>
      <c r="F746" s="129">
        <f>F753+F747</f>
        <v>0</v>
      </c>
      <c r="G746" s="123">
        <f>G753+G747</f>
        <v>124170.79000000001</v>
      </c>
      <c r="H746" s="119">
        <f>H753+H747</f>
        <v>0</v>
      </c>
      <c r="I746" s="130">
        <f>I753+I747</f>
        <v>0</v>
      </c>
      <c r="J746" s="129">
        <f>J753+J747</f>
        <v>124170.79000000001</v>
      </c>
    </row>
    <row r="747" spans="1:10" ht="31.5" x14ac:dyDescent="0.25">
      <c r="A747" s="33"/>
      <c r="B747" s="31">
        <v>713</v>
      </c>
      <c r="C747" s="21"/>
      <c r="D747" s="32" t="s">
        <v>409</v>
      </c>
      <c r="E747" s="82" t="s">
        <v>198</v>
      </c>
      <c r="F747" s="68">
        <f>SUM(F748+F749+F750+F751+F752)</f>
        <v>0</v>
      </c>
      <c r="G747" s="125">
        <v>41817.79</v>
      </c>
      <c r="H747" s="117"/>
      <c r="I747" s="133">
        <f t="shared" ref="I747:J747" si="177">SUM(I748+I749+I750+I751+I752)</f>
        <v>0</v>
      </c>
      <c r="J747" s="68">
        <f t="shared" si="177"/>
        <v>41817.79</v>
      </c>
    </row>
    <row r="748" spans="1:10" ht="15.75" x14ac:dyDescent="0.25">
      <c r="A748" s="33"/>
      <c r="B748" s="31"/>
      <c r="C748" s="21">
        <v>713004</v>
      </c>
      <c r="D748" s="13">
        <v>46</v>
      </c>
      <c r="E748" s="73" t="s">
        <v>410</v>
      </c>
      <c r="F748" s="68"/>
      <c r="G748" s="117">
        <v>2320.1999999999998</v>
      </c>
      <c r="H748" s="117"/>
      <c r="I748" s="131"/>
      <c r="J748" s="67">
        <f t="shared" si="161"/>
        <v>2320.1999999999998</v>
      </c>
    </row>
    <row r="749" spans="1:10" ht="15.75" x14ac:dyDescent="0.25">
      <c r="A749" s="33"/>
      <c r="B749" s="31"/>
      <c r="C749" s="21">
        <v>713004</v>
      </c>
      <c r="D749" s="12" t="s">
        <v>24</v>
      </c>
      <c r="E749" s="73" t="s">
        <v>410</v>
      </c>
      <c r="F749" s="208"/>
      <c r="G749" s="117">
        <v>6000</v>
      </c>
      <c r="H749" s="117"/>
      <c r="I749" s="131"/>
      <c r="J749" s="195">
        <f t="shared" si="161"/>
        <v>6000</v>
      </c>
    </row>
    <row r="750" spans="1:10" ht="15.75" x14ac:dyDescent="0.25">
      <c r="A750" s="33"/>
      <c r="B750" s="31"/>
      <c r="C750" s="21">
        <v>713005</v>
      </c>
      <c r="D750" s="12">
        <v>46</v>
      </c>
      <c r="E750" s="73" t="s">
        <v>270</v>
      </c>
      <c r="F750" s="128"/>
      <c r="G750" s="125">
        <v>20000</v>
      </c>
      <c r="H750" s="117"/>
      <c r="I750" s="133"/>
      <c r="J750" s="128">
        <f t="shared" si="161"/>
        <v>20000</v>
      </c>
    </row>
    <row r="751" spans="1:10" ht="15.75" x14ac:dyDescent="0.25">
      <c r="A751" s="33"/>
      <c r="B751" s="31"/>
      <c r="C751" s="21">
        <v>713006</v>
      </c>
      <c r="D751" s="12" t="s">
        <v>337</v>
      </c>
      <c r="E751" s="73" t="s">
        <v>339</v>
      </c>
      <c r="F751" s="196"/>
      <c r="G751" s="125">
        <v>12822.71</v>
      </c>
      <c r="H751" s="117"/>
      <c r="I751" s="133"/>
      <c r="J751" s="196">
        <f t="shared" si="161"/>
        <v>12822.71</v>
      </c>
    </row>
    <row r="752" spans="1:10" ht="15.75" x14ac:dyDescent="0.25">
      <c r="A752" s="33"/>
      <c r="B752" s="31"/>
      <c r="C752" s="21">
        <v>713006</v>
      </c>
      <c r="D752" s="12">
        <v>46</v>
      </c>
      <c r="E752" s="73" t="s">
        <v>339</v>
      </c>
      <c r="F752" s="128"/>
      <c r="G752" s="125">
        <v>674.88</v>
      </c>
      <c r="H752" s="117"/>
      <c r="I752" s="133"/>
      <c r="J752" s="128">
        <f t="shared" si="161"/>
        <v>674.88</v>
      </c>
    </row>
    <row r="753" spans="1:10" ht="15.75" x14ac:dyDescent="0.25">
      <c r="A753" s="33"/>
      <c r="B753" s="31">
        <v>717</v>
      </c>
      <c r="C753" s="21"/>
      <c r="D753" s="31">
        <v>46</v>
      </c>
      <c r="E753" s="82" t="s">
        <v>200</v>
      </c>
      <c r="F753" s="68">
        <f>SUM(F754:F757)</f>
        <v>0</v>
      </c>
      <c r="G753" s="124">
        <f>SUM(G754:G757)</f>
        <v>82353</v>
      </c>
      <c r="H753" s="94">
        <f>SUM(H754:H757)</f>
        <v>0</v>
      </c>
      <c r="I753" s="131">
        <f>SUM(I754:I757)</f>
        <v>0</v>
      </c>
      <c r="J753" s="68">
        <f>SUM(J754:J757)</f>
        <v>82353</v>
      </c>
    </row>
    <row r="754" spans="1:10" ht="15.75" x14ac:dyDescent="0.25">
      <c r="A754" s="33"/>
      <c r="B754" s="31"/>
      <c r="C754" s="21">
        <v>717002</v>
      </c>
      <c r="D754" s="12">
        <v>46</v>
      </c>
      <c r="E754" s="73" t="s">
        <v>271</v>
      </c>
      <c r="F754" s="128"/>
      <c r="G754" s="125">
        <v>9000</v>
      </c>
      <c r="H754" s="117"/>
      <c r="I754" s="133"/>
      <c r="J754" s="128">
        <f t="shared" si="161"/>
        <v>9000</v>
      </c>
    </row>
    <row r="755" spans="1:10" ht="15.75" x14ac:dyDescent="0.25">
      <c r="A755" s="33"/>
      <c r="B755" s="31"/>
      <c r="C755" s="21">
        <v>717002</v>
      </c>
      <c r="D755" s="12">
        <v>46</v>
      </c>
      <c r="E755" s="73" t="s">
        <v>272</v>
      </c>
      <c r="F755" s="128"/>
      <c r="G755" s="125">
        <v>12353</v>
      </c>
      <c r="H755" s="117"/>
      <c r="I755" s="133"/>
      <c r="J755" s="128">
        <f t="shared" si="161"/>
        <v>12353</v>
      </c>
    </row>
    <row r="756" spans="1:10" ht="15.75" x14ac:dyDescent="0.25">
      <c r="A756" s="33"/>
      <c r="B756" s="31"/>
      <c r="C756" s="21">
        <v>717002</v>
      </c>
      <c r="D756" s="12">
        <v>46</v>
      </c>
      <c r="E756" s="73" t="s">
        <v>273</v>
      </c>
      <c r="F756" s="128"/>
      <c r="G756" s="125">
        <v>0</v>
      </c>
      <c r="H756" s="117"/>
      <c r="I756" s="133"/>
      <c r="J756" s="128">
        <f t="shared" si="161"/>
        <v>0</v>
      </c>
    </row>
    <row r="757" spans="1:10" ht="15.75" x14ac:dyDescent="0.25">
      <c r="A757" s="33"/>
      <c r="B757" s="31"/>
      <c r="C757" s="21">
        <v>717002</v>
      </c>
      <c r="D757" s="12" t="s">
        <v>22</v>
      </c>
      <c r="E757" s="73" t="s">
        <v>359</v>
      </c>
      <c r="F757" s="200"/>
      <c r="G757" s="125">
        <v>61000</v>
      </c>
      <c r="H757" s="117"/>
      <c r="I757" s="133"/>
      <c r="J757" s="200">
        <f t="shared" si="161"/>
        <v>61000</v>
      </c>
    </row>
    <row r="758" spans="1:10" ht="15.75" x14ac:dyDescent="0.25">
      <c r="A758" s="180" t="s">
        <v>163</v>
      </c>
      <c r="B758" s="54"/>
      <c r="C758" s="54"/>
      <c r="D758" s="53">
        <v>46</v>
      </c>
      <c r="E758" s="89" t="s">
        <v>164</v>
      </c>
      <c r="F758" s="129">
        <f>F759</f>
        <v>10027</v>
      </c>
      <c r="G758" s="123">
        <f t="shared" ref="G758:J758" si="178">G759</f>
        <v>9000</v>
      </c>
      <c r="H758" s="119">
        <f t="shared" si="178"/>
        <v>0</v>
      </c>
      <c r="I758" s="130">
        <f t="shared" si="178"/>
        <v>0</v>
      </c>
      <c r="J758" s="129">
        <f t="shared" si="178"/>
        <v>19027</v>
      </c>
    </row>
    <row r="759" spans="1:10" ht="15.75" x14ac:dyDescent="0.25">
      <c r="A759" s="33"/>
      <c r="B759" s="31">
        <v>717</v>
      </c>
      <c r="C759" s="21"/>
      <c r="D759" s="12">
        <v>46</v>
      </c>
      <c r="E759" s="73" t="s">
        <v>200</v>
      </c>
      <c r="F759" s="67">
        <f>F760+F761</f>
        <v>10027</v>
      </c>
      <c r="G759" s="125">
        <f t="shared" ref="G759:J759" si="179">G760+G761</f>
        <v>9000</v>
      </c>
      <c r="H759" s="117">
        <f t="shared" si="179"/>
        <v>0</v>
      </c>
      <c r="I759" s="133">
        <f t="shared" si="179"/>
        <v>0</v>
      </c>
      <c r="J759" s="67">
        <f t="shared" si="179"/>
        <v>19027</v>
      </c>
    </row>
    <row r="760" spans="1:10" ht="15.75" x14ac:dyDescent="0.25">
      <c r="A760" s="33"/>
      <c r="B760" s="31"/>
      <c r="C760" s="21">
        <v>717002</v>
      </c>
      <c r="D760" s="12">
        <v>46</v>
      </c>
      <c r="E760" s="73" t="s">
        <v>248</v>
      </c>
      <c r="F760" s="128">
        <v>10027</v>
      </c>
      <c r="G760" s="127"/>
      <c r="H760" s="34"/>
      <c r="I760" s="112"/>
      <c r="J760" s="128">
        <f t="shared" si="161"/>
        <v>10027</v>
      </c>
    </row>
    <row r="761" spans="1:10" ht="15.75" x14ac:dyDescent="0.25">
      <c r="A761" s="33"/>
      <c r="B761" s="31"/>
      <c r="C761" s="21">
        <v>717002</v>
      </c>
      <c r="D761" s="12">
        <v>46</v>
      </c>
      <c r="E761" s="73" t="s">
        <v>309</v>
      </c>
      <c r="F761" s="128"/>
      <c r="G761" s="125">
        <v>9000</v>
      </c>
      <c r="H761" s="34"/>
      <c r="I761" s="112"/>
      <c r="J761" s="128">
        <f t="shared" si="161"/>
        <v>9000</v>
      </c>
    </row>
    <row r="762" spans="1:10" ht="15.75" x14ac:dyDescent="0.25">
      <c r="A762" s="25"/>
      <c r="B762" s="26"/>
      <c r="C762" s="26"/>
      <c r="D762" s="26"/>
      <c r="E762" s="79" t="s">
        <v>231</v>
      </c>
      <c r="F762" s="105">
        <v>0</v>
      </c>
      <c r="G762" s="156">
        <v>10000</v>
      </c>
      <c r="H762" s="141">
        <f>H763</f>
        <v>0</v>
      </c>
      <c r="I762" s="172">
        <v>0</v>
      </c>
      <c r="J762" s="105">
        <f>F762+G762+H762-I762</f>
        <v>10000</v>
      </c>
    </row>
    <row r="763" spans="1:10" ht="15.75" x14ac:dyDescent="0.25">
      <c r="A763" s="180" t="s">
        <v>30</v>
      </c>
      <c r="B763" s="146"/>
      <c r="C763" s="146"/>
      <c r="D763" s="189" t="s">
        <v>308</v>
      </c>
      <c r="E763" s="151" t="s">
        <v>282</v>
      </c>
      <c r="F763" s="164">
        <v>0</v>
      </c>
      <c r="G763" s="161">
        <v>10000</v>
      </c>
      <c r="H763" s="147">
        <f>H764</f>
        <v>0</v>
      </c>
      <c r="I763" s="177">
        <v>0</v>
      </c>
      <c r="J763" s="164">
        <f>F763+G763+H763-I763</f>
        <v>10000</v>
      </c>
    </row>
    <row r="764" spans="1:10" ht="15.75" x14ac:dyDescent="0.25">
      <c r="A764" s="50"/>
      <c r="B764" s="23">
        <v>819</v>
      </c>
      <c r="C764" s="23"/>
      <c r="D764" s="21">
        <v>71</v>
      </c>
      <c r="E764" s="85" t="s">
        <v>283</v>
      </c>
      <c r="F764" s="67">
        <v>0</v>
      </c>
      <c r="G764" s="125">
        <f>G765</f>
        <v>10000</v>
      </c>
      <c r="H764" s="117">
        <f t="shared" ref="H764:J764" si="180">H765</f>
        <v>0</v>
      </c>
      <c r="I764" s="133">
        <f t="shared" si="180"/>
        <v>0</v>
      </c>
      <c r="J764" s="67">
        <f t="shared" si="180"/>
        <v>10000</v>
      </c>
    </row>
    <row r="765" spans="1:10" ht="16.5" thickBot="1" x14ac:dyDescent="0.3">
      <c r="A765" s="183"/>
      <c r="B765" s="184"/>
      <c r="C765" s="184">
        <v>819002</v>
      </c>
      <c r="D765" s="184">
        <v>71</v>
      </c>
      <c r="E765" s="185" t="s">
        <v>284</v>
      </c>
      <c r="F765" s="118">
        <v>0</v>
      </c>
      <c r="G765" s="186">
        <v>10000</v>
      </c>
      <c r="H765" s="187">
        <v>0</v>
      </c>
      <c r="I765" s="188">
        <v>0</v>
      </c>
      <c r="J765" s="118">
        <f>F765+G765+H765-I765</f>
        <v>10000</v>
      </c>
    </row>
    <row r="766" spans="1:10" ht="15.75" x14ac:dyDescent="0.25">
      <c r="E766" s="56"/>
    </row>
    <row r="767" spans="1:10" ht="15.75" x14ac:dyDescent="0.25">
      <c r="E767" s="56"/>
    </row>
    <row r="768" spans="1:10" x14ac:dyDescent="0.25">
      <c r="A768" t="s">
        <v>413</v>
      </c>
    </row>
    <row r="769" spans="5:10" x14ac:dyDescent="0.25">
      <c r="E769" s="71"/>
    </row>
    <row r="770" spans="5:10" x14ac:dyDescent="0.25">
      <c r="E770" s="91"/>
      <c r="I770" s="220" t="s">
        <v>291</v>
      </c>
      <c r="J770" s="220"/>
    </row>
    <row r="771" spans="5:10" x14ac:dyDescent="0.25">
      <c r="I771" s="220"/>
      <c r="J771" s="220"/>
    </row>
    <row r="772" spans="5:10" x14ac:dyDescent="0.25">
      <c r="I772" s="220" t="s">
        <v>292</v>
      </c>
      <c r="J772" s="220"/>
    </row>
  </sheetData>
  <mergeCells count="6">
    <mergeCell ref="I772:J772"/>
    <mergeCell ref="F7:F9"/>
    <mergeCell ref="G7:G9"/>
    <mergeCell ref="J7:J9"/>
    <mergeCell ref="A4:J4"/>
    <mergeCell ref="I770:J771"/>
  </mergeCells>
  <pageMargins left="0.70866141732283472" right="0.70866141732283472" top="0.74803149606299213" bottom="0.74803149606299213" header="0.31496062992125984" footer="0.31496062992125984"/>
  <pageSetup paperSize="8" scale="63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2022-12-07T13:40:16Z</cp:lastPrinted>
  <dcterms:created xsi:type="dcterms:W3CDTF">2021-02-03T10:57:56Z</dcterms:created>
  <dcterms:modified xsi:type="dcterms:W3CDTF">2022-12-07T13:40:20Z</dcterms:modified>
</cp:coreProperties>
</file>